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\\krypton\Emmanuelle\&amp;&amp;Micro-entreprise\2-Clients et organismes de formations\1 - Formaction Dif\Stéphanie Béal\Excel\2 - Livret 2 exercices avancés\"/>
    </mc:Choice>
  </mc:AlternateContent>
  <xr:revisionPtr revIDLastSave="0" documentId="13_ncr:1_{B9B21BBC-DF6A-4FA6-9A5D-3F7BB6E6083A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Page de garde" sheetId="9" r:id="rId1"/>
    <sheet name="1 - Augmentations" sheetId="1" r:id="rId2"/>
    <sheet name="1 - Augmentations réponses" sheetId="10" r:id="rId3"/>
    <sheet name="2 - Dépenses" sheetId="2" r:id="rId4"/>
    <sheet name="2 - Dépenses réponses" sheetId="11" r:id="rId5"/>
    <sheet name="3 - Ventes" sheetId="3" r:id="rId6"/>
    <sheet name="3 - Ventes réponses" sheetId="12" r:id="rId7"/>
    <sheet name="4 - Evaluation" sheetId="4" r:id="rId8"/>
    <sheet name="4 - Evaluation réponses" sheetId="13" r:id="rId9"/>
    <sheet name="5 - Detail Mensuel" sheetId="5" r:id="rId10"/>
    <sheet name="5 - Detail Mensuel réponses" sheetId="14" r:id="rId11"/>
    <sheet name="6 - Statistiques par famille" sheetId="6" r:id="rId12"/>
    <sheet name="6 - Stats par famille réponses" sheetId="15" r:id="rId13"/>
    <sheet name="7 - Primes commerciaux" sheetId="7" r:id="rId14"/>
    <sheet name="7 - Primes commerciaux réponses" sheetId="16" r:id="rId15"/>
    <sheet name="8 - Dates d'échéances" sheetId="8" r:id="rId16"/>
    <sheet name="8 - Dates d'échéances réponses" sheetId="17" r:id="rId17"/>
    <sheet name="9 - Articles" sheetId="18" r:id="rId18"/>
    <sheet name="9 - Articles corrigé" sheetId="19" r:id="rId19"/>
  </sheets>
  <definedNames>
    <definedName name="_xlnm.Print_Area" localSheetId="3">'2 - Dépenses'!$A$1:$F$26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3" i="19" l="1"/>
  <c r="C22" i="19"/>
  <c r="J22" i="19"/>
  <c r="K20" i="19"/>
  <c r="J20" i="19"/>
  <c r="K19" i="19"/>
  <c r="J19" i="19"/>
  <c r="K18" i="19"/>
  <c r="J18" i="19"/>
  <c r="K17" i="19"/>
  <c r="J17" i="19"/>
  <c r="K16" i="19"/>
  <c r="J16" i="19"/>
  <c r="K15" i="19"/>
  <c r="J15" i="19"/>
  <c r="K14" i="19"/>
  <c r="J14" i="19"/>
  <c r="K13" i="19"/>
  <c r="J13" i="19"/>
  <c r="K12" i="19"/>
  <c r="J12" i="19"/>
  <c r="K11" i="19"/>
  <c r="J11" i="19"/>
  <c r="K10" i="19"/>
  <c r="J10" i="19"/>
  <c r="K9" i="19"/>
  <c r="J9" i="19"/>
  <c r="K8" i="19"/>
  <c r="J8" i="19"/>
  <c r="K7" i="19"/>
  <c r="J7" i="19"/>
  <c r="K6" i="19"/>
  <c r="J6" i="19"/>
  <c r="K5" i="19"/>
  <c r="J5" i="19"/>
  <c r="K4" i="19"/>
  <c r="J4" i="19"/>
  <c r="K3" i="19"/>
  <c r="J3" i="19"/>
  <c r="K2" i="19"/>
  <c r="J2" i="19"/>
  <c r="J20" i="18"/>
  <c r="J19" i="18"/>
  <c r="J18" i="18"/>
  <c r="J17" i="18"/>
  <c r="J16" i="18"/>
  <c r="J15" i="18"/>
  <c r="J14" i="18"/>
  <c r="J13" i="18"/>
  <c r="J12" i="18"/>
  <c r="J11" i="18"/>
  <c r="J10" i="18"/>
  <c r="J9" i="18"/>
  <c r="J8" i="18"/>
  <c r="J7" i="18"/>
  <c r="J6" i="18"/>
  <c r="J5" i="18"/>
  <c r="J4" i="18"/>
  <c r="J3" i="18"/>
  <c r="J2" i="18"/>
  <c r="D5" i="16" l="1"/>
  <c r="D6" i="16"/>
  <c r="D7" i="16"/>
  <c r="D8" i="16"/>
  <c r="D9" i="16"/>
  <c r="D10" i="16"/>
  <c r="D11" i="16"/>
  <c r="D12" i="16"/>
  <c r="D4" i="16"/>
  <c r="F3" i="15"/>
  <c r="G3" i="15"/>
  <c r="H3" i="15"/>
  <c r="H2" i="15"/>
  <c r="G2" i="15"/>
  <c r="F2" i="15"/>
  <c r="D10" i="17" l="1"/>
  <c r="D9" i="17"/>
  <c r="D8" i="17"/>
  <c r="D7" i="17"/>
  <c r="D6" i="17"/>
  <c r="D5" i="17"/>
  <c r="D4" i="17"/>
  <c r="H25" i="14"/>
  <c r="E25" i="14"/>
  <c r="B25" i="14"/>
  <c r="H13" i="14"/>
  <c r="E13" i="14"/>
  <c r="B13" i="14"/>
  <c r="C14" i="10"/>
  <c r="C13" i="10"/>
  <c r="C12" i="10"/>
  <c r="C11" i="10"/>
  <c r="C10" i="10"/>
  <c r="C9" i="10"/>
  <c r="C8" i="10"/>
  <c r="C7" i="10"/>
  <c r="C6" i="10"/>
  <c r="H25" i="5" l="1"/>
  <c r="E25" i="5"/>
  <c r="B25" i="5"/>
  <c r="H13" i="5"/>
  <c r="E13" i="5"/>
  <c r="B13" i="5"/>
</calcChain>
</file>

<file path=xl/sharedStrings.xml><?xml version="1.0" encoding="utf-8"?>
<sst xmlns="http://schemas.openxmlformats.org/spreadsheetml/2006/main" count="833" uniqueCount="322">
  <si>
    <t>CALCUL D'AUGMENTATIONS</t>
  </si>
  <si>
    <t>TAUX D'AUGMENTATION</t>
  </si>
  <si>
    <t>CODES PRODUITS</t>
  </si>
  <si>
    <t>ANCIENS PRIX</t>
  </si>
  <si>
    <t>NOUVEAUX PRIX</t>
  </si>
  <si>
    <t>FRU-3215</t>
  </si>
  <si>
    <t>FRU-3216</t>
  </si>
  <si>
    <t>FRU-3217</t>
  </si>
  <si>
    <t>FRU-3218</t>
  </si>
  <si>
    <t>FRU-3219</t>
  </si>
  <si>
    <t>FRU-3220</t>
  </si>
  <si>
    <t>FRU-3221</t>
  </si>
  <si>
    <t>FRU-3222</t>
  </si>
  <si>
    <t>FRU-3223</t>
  </si>
  <si>
    <t>MONTANTS</t>
  </si>
  <si>
    <t>CODES CLIENTS</t>
  </si>
  <si>
    <t>CL-033</t>
  </si>
  <si>
    <t>CL-034</t>
  </si>
  <si>
    <t>CL-035</t>
  </si>
  <si>
    <t>CL-036</t>
  </si>
  <si>
    <t>CL-037</t>
  </si>
  <si>
    <t>CL-038</t>
  </si>
  <si>
    <t>CL-039</t>
  </si>
  <si>
    <t>CL-040</t>
  </si>
  <si>
    <t>CL-041</t>
  </si>
  <si>
    <t>CL-042</t>
  </si>
  <si>
    <t>CL-043</t>
  </si>
  <si>
    <t>CL-044</t>
  </si>
  <si>
    <t>CL-045</t>
  </si>
  <si>
    <t>CL-046</t>
  </si>
  <si>
    <t>CL-047</t>
  </si>
  <si>
    <t>CL-048</t>
  </si>
  <si>
    <t>CL-049</t>
  </si>
  <si>
    <t>CL-050</t>
  </si>
  <si>
    <t>CL-051</t>
  </si>
  <si>
    <t>CL-052</t>
  </si>
  <si>
    <t>CL-053</t>
  </si>
  <si>
    <t>EVALINFO France</t>
  </si>
  <si>
    <t>EMPLOYES</t>
  </si>
  <si>
    <t>STATUT</t>
  </si>
  <si>
    <t>PRIMES</t>
  </si>
  <si>
    <t>NOTE EVALUATION DES COMPETENCES</t>
  </si>
  <si>
    <t>BONNET</t>
  </si>
  <si>
    <t>CADRE</t>
  </si>
  <si>
    <t>BOUCHET</t>
  </si>
  <si>
    <t>AGENT MAITRISE</t>
  </si>
  <si>
    <t>CHANAL</t>
  </si>
  <si>
    <t>CORNUT</t>
  </si>
  <si>
    <t>OUVRIER</t>
  </si>
  <si>
    <t>FERRANDEZ</t>
  </si>
  <si>
    <t>GAUDIN</t>
  </si>
  <si>
    <t>GERMAIN</t>
  </si>
  <si>
    <t>HELLER</t>
  </si>
  <si>
    <t>LAMALLE</t>
  </si>
  <si>
    <t>MARTEL</t>
  </si>
  <si>
    <t>MEYER</t>
  </si>
  <si>
    <t>PETIT</t>
  </si>
  <si>
    <t>PININ</t>
  </si>
  <si>
    <t>RICHARD</t>
  </si>
  <si>
    <t>ROURE</t>
  </si>
  <si>
    <t>SAUDAVAL</t>
  </si>
  <si>
    <t>SILAT</t>
  </si>
  <si>
    <t>DEPENSES 2014 SEMESTRE 1</t>
  </si>
  <si>
    <t>JANVIER</t>
  </si>
  <si>
    <t>FEVRIER</t>
  </si>
  <si>
    <t>MARS</t>
  </si>
  <si>
    <t>SERVICES</t>
  </si>
  <si>
    <t>DEPENSES</t>
  </si>
  <si>
    <t>ACCUEIL</t>
  </si>
  <si>
    <t>COMMERCIAL</t>
  </si>
  <si>
    <t>COMPTABILITE</t>
  </si>
  <si>
    <t>DIRECTION</t>
  </si>
  <si>
    <t>PRODUCTION</t>
  </si>
  <si>
    <t>QUALITE</t>
  </si>
  <si>
    <t>R&amp;D</t>
  </si>
  <si>
    <t>RH</t>
  </si>
  <si>
    <t>TOTAL</t>
  </si>
  <si>
    <t>AVRIL</t>
  </si>
  <si>
    <t>MAI</t>
  </si>
  <si>
    <t>JUIN</t>
  </si>
  <si>
    <t>MYRTILLE</t>
  </si>
  <si>
    <t>FRUITS</t>
  </si>
  <si>
    <t>CAROTTE</t>
  </si>
  <si>
    <t>LEGUMES</t>
  </si>
  <si>
    <t>PETIT-POIS</t>
  </si>
  <si>
    <t>POIRE</t>
  </si>
  <si>
    <t>NAVET</t>
  </si>
  <si>
    <t>CERISE</t>
  </si>
  <si>
    <t>RAISIN</t>
  </si>
  <si>
    <t>ANANAS</t>
  </si>
  <si>
    <t>SALSIFI</t>
  </si>
  <si>
    <t>ABRICOT</t>
  </si>
  <si>
    <t>CHOUX</t>
  </si>
  <si>
    <t>FRAMBOISE</t>
  </si>
  <si>
    <t>BANANE</t>
  </si>
  <si>
    <t>SALADE</t>
  </si>
  <si>
    <t>KIWI</t>
  </si>
  <si>
    <t>VENTE MOYENNE</t>
  </si>
  <si>
    <t>NOMBRE DE VENTES</t>
  </si>
  <si>
    <t>TOTAL DES VENTES</t>
  </si>
  <si>
    <t>VENTES</t>
  </si>
  <si>
    <t>PRODUIT</t>
  </si>
  <si>
    <t>FAMILLES DE PRODUITS</t>
  </si>
  <si>
    <t>MUSEE AUTOMOBILE Saint VERAN</t>
  </si>
  <si>
    <t>OBJECTIF</t>
  </si>
  <si>
    <t>REALISE</t>
  </si>
  <si>
    <t>PRIME</t>
  </si>
  <si>
    <t>ALTRAN</t>
  </si>
  <si>
    <t>CHALAVERT</t>
  </si>
  <si>
    <t>CONVENT</t>
  </si>
  <si>
    <t>JUMOT</t>
  </si>
  <si>
    <t>LEBEGUE</t>
  </si>
  <si>
    <t>RAMONET</t>
  </si>
  <si>
    <t>RUIZ</t>
  </si>
  <si>
    <t>VOLLE</t>
  </si>
  <si>
    <t>VIROLET</t>
  </si>
  <si>
    <t>C</t>
  </si>
  <si>
    <t>DATE ECHEANCE</t>
  </si>
  <si>
    <t>TYPE DE REGLEMENT</t>
  </si>
  <si>
    <t>MONTANT</t>
  </si>
  <si>
    <t>DATE FACTURE</t>
  </si>
  <si>
    <t>Calcul de dates d'échéances</t>
  </si>
  <si>
    <t>Calcul sur les dates et heures</t>
  </si>
  <si>
    <t>Vos clients vous règlent avec trois types d'échéances :</t>
  </si>
  <si>
    <t>Comptant</t>
  </si>
  <si>
    <t>30 jours fin de mois</t>
  </si>
  <si>
    <t>60 jours fin de mois</t>
  </si>
  <si>
    <t>Calculez les différentes dates d'écheance à partir des dates de facture.</t>
  </si>
  <si>
    <t>Augmentation de tarif produits</t>
  </si>
  <si>
    <t>Cette feuille de calcul permet d'obtenir les</t>
  </si>
  <si>
    <t>nouveaux prix de produits après application d'une augmentation.</t>
  </si>
  <si>
    <t>Saisissez les formules de la fauille de calcul "Augmentations".</t>
  </si>
  <si>
    <t>Le tableau de la feuille "DEPENSES3 représente quelques dépenses</t>
  </si>
  <si>
    <t>d'une entreprise. Placez en rouge les dépenses dont le montant</t>
  </si>
  <si>
    <t>est supérieur à 2500 €.</t>
  </si>
  <si>
    <t>Mise en forme conditionnelle</t>
  </si>
  <si>
    <t>La feuille "VENTES" contient un tableau représentant</t>
  </si>
  <si>
    <t>les marges obtenues par client. Insérez dans chaque cellule</t>
  </si>
  <si>
    <t>des marges une icône en vous réferant au tableau ci-dessous :</t>
  </si>
  <si>
    <t>Marge &gt; 15 000 € = &gt; icône verte</t>
  </si>
  <si>
    <t>Marge &lt; 10 000 € =&gt; icône rouge</t>
  </si>
  <si>
    <t>La feuille "EVALUATION3 contient un tableau réprésentant les notes obtenues par</t>
  </si>
  <si>
    <t>certains salariés à un test d'évaluation des compétences.</t>
  </si>
  <si>
    <t>Insérez dans les cellules des notes des barres de données bleues</t>
  </si>
  <si>
    <t>La barre la plus courte correspond à la note la plus faible et la barre la plus longue</t>
  </si>
  <si>
    <t>correspond à la meilleure note.</t>
  </si>
  <si>
    <t>CREATION ET UTILISATION DE ZONES NOMMEES</t>
  </si>
  <si>
    <t>de différents services</t>
  </si>
  <si>
    <t>La feuille nommée "DETAILMENS" est composé de six tableaux mensuels relatifs aux dépenses</t>
  </si>
  <si>
    <t>Une deuxième feuille RECAPSEM1" devra recevoir les informations de chacun des six tableaux</t>
  </si>
  <si>
    <t>mensuels.</t>
  </si>
  <si>
    <t>ANNEE</t>
  </si>
  <si>
    <t>TOTAUX</t>
  </si>
  <si>
    <t>FÉVRIER</t>
  </si>
  <si>
    <t xml:space="preserve">Nommer chacune des cellules contenant les totaux de la feuille DETAILMENS afin de </t>
  </si>
  <si>
    <t>pouvoir insérer simplement les valeurs correspondantes dans la feuille RECEPSEM1</t>
  </si>
  <si>
    <t>Statistiques par familles</t>
  </si>
  <si>
    <t>Le tableau représente les ventes de différents produits.</t>
  </si>
  <si>
    <t>Calculez pour chaque famille les éléments suivants :</t>
  </si>
  <si>
    <t>Total des ventes</t>
  </si>
  <si>
    <t>Nombre des ventes</t>
  </si>
  <si>
    <t>Montant de la vente moyenne</t>
  </si>
  <si>
    <t>Primes versées aux commerciaux</t>
  </si>
  <si>
    <t>Vos commerciaux perçoivent une prime en fonction du critère défini ci-après :</t>
  </si>
  <si>
    <t>La prime est égale à 5% du chiffre d'affaires supplémentaire réalisé</t>
  </si>
  <si>
    <t>au-dessus de l'objectif</t>
  </si>
  <si>
    <t>Marge comprise entre 10 000 € et 14 999 € =&gt; icône jaune</t>
  </si>
  <si>
    <t>Augmentations</t>
  </si>
  <si>
    <t>Dépenses</t>
  </si>
  <si>
    <t>Ventes</t>
  </si>
  <si>
    <t>Evaluation</t>
  </si>
  <si>
    <t>Détail mensuel</t>
  </si>
  <si>
    <t>Primes commerciaux</t>
  </si>
  <si>
    <t>Dates d'écheances</t>
  </si>
  <si>
    <t>Réponse :</t>
  </si>
  <si>
    <t>Les formules</t>
  </si>
  <si>
    <t>C6 = B6 *(1+$C$3)</t>
  </si>
  <si>
    <t>C6=(B6*$C$3)+B6</t>
  </si>
  <si>
    <t>Recopie vers le bas et formater les calculs au format Euros</t>
  </si>
  <si>
    <t>Selectionner la plage A2 à A22</t>
  </si>
  <si>
    <t>Onglet Accueil, groupe Style, dérouler le menu Mise en forme</t>
  </si>
  <si>
    <t>conditionnelle puis cliquer sur Nouvelle Règle</t>
  </si>
  <si>
    <t>Dans la fenêtre Nouvelle règle de mise en forme, sélectionner</t>
  </si>
  <si>
    <t>le type de règle "Appliquer une mise en forme uniquement aux</t>
  </si>
  <si>
    <t>cellules qui contiennent"</t>
  </si>
  <si>
    <t>Choisir l'opérateur de comparaison supérieur à puis saisir 2500</t>
  </si>
  <si>
    <t>Cliquer sur le bouton Format</t>
  </si>
  <si>
    <t>Choisir la couleur de police rouge puis valider 2 fois OK</t>
  </si>
  <si>
    <t>Sélectionner la plage B2 à B22</t>
  </si>
  <si>
    <t>Onglet Accueil, groupe Style, dérouler le menu Mise en forme conditionnelle</t>
  </si>
  <si>
    <t>puis cliquer sur Nouvelle Règle</t>
  </si>
  <si>
    <t>Dans la fenêtre Nouvelle règle de mise en forme, sélectionner le type de règle</t>
  </si>
  <si>
    <t>Mettre en forme toutes les cellules d'après leur valeur.</t>
  </si>
  <si>
    <t>Dans la liste déroulante Style de mise en forme, sélectionner jeux d'icônes</t>
  </si>
  <si>
    <t>Terminer par OK</t>
  </si>
  <si>
    <t>Selectionner la plage D4 à D20</t>
  </si>
  <si>
    <t>Onglet Accueil - groupe Style, dérouler le menu Mise en forme conditonnelle,</t>
  </si>
  <si>
    <t>pointer l'option Barres de données, puis dans la catégorie Remplissage uni,</t>
  </si>
  <si>
    <t>sélectionner Barre de données bleue.</t>
  </si>
  <si>
    <t>Pour visualiser et éventuellement modifier la règle appliquée :</t>
  </si>
  <si>
    <t>Onglet Accueil, groupe Style, dérouler le menu Mise en forme conditionnelle,</t>
  </si>
  <si>
    <t>cliquer sur l'option Gérer les règles.</t>
  </si>
  <si>
    <t>Selectionner la règle à modifier puis cliquer sur le bouton Modifier la règle.</t>
  </si>
  <si>
    <t>La fenêtre de modification est affichée</t>
  </si>
  <si>
    <t>Si besoin, apporter les modifications sur le minimum, le maximum, la couleur…</t>
  </si>
  <si>
    <t>puis terminer en validant 2 fois sur OK.</t>
  </si>
  <si>
    <t>Une deuxième feuille "RECAPSEM1" devra recevoir les informations de chacun des six tableaux</t>
  </si>
  <si>
    <t>Positionner le curseur sur la première cellule à nommer, ici B13</t>
  </si>
  <si>
    <t>Cliquer dans la zone Nom.  L'adresse de la cellule apparaît sur un fond bleu.</t>
  </si>
  <si>
    <t>Saisir directement le nom TDEP01 (Total depenses janvier) puis valider</t>
  </si>
  <si>
    <t>Règles d'utilisation des noms :</t>
  </si>
  <si>
    <t>N'utiliser que des lettres et des chiffres sans espaces</t>
  </si>
  <si>
    <t>Toujours veiller à ne pas définir un nom qui correspond à une adresse de cellule.</t>
  </si>
  <si>
    <t>Par exemple DEP01 est relatif à la cellule DEP1</t>
  </si>
  <si>
    <t>Si un nom doit mélanger lettres et chiffres, utiliser au minimum 4 lettres</t>
  </si>
  <si>
    <t>Définir les autres noms :</t>
  </si>
  <si>
    <t>Reproduire ces opérations pour les cinq autres totaux</t>
  </si>
  <si>
    <t>Définir :</t>
  </si>
  <si>
    <t>E13 TDEP02</t>
  </si>
  <si>
    <t>H13  TDEP03</t>
  </si>
  <si>
    <t>B25 TDEP04</t>
  </si>
  <si>
    <t>E25 TDEP05</t>
  </si>
  <si>
    <t>H25 TDEP06</t>
  </si>
  <si>
    <t>Dans la feuille "récapsem1"</t>
  </si>
  <si>
    <t>B4 = TDEP01</t>
  </si>
  <si>
    <t>B5 = TDEP02</t>
  </si>
  <si>
    <t>B6 = TDEP03</t>
  </si>
  <si>
    <t>B7 = TDEP04</t>
  </si>
  <si>
    <t>B8 = TDEP05</t>
  </si>
  <si>
    <t>B9 = TDEP06</t>
  </si>
  <si>
    <t>B10 =SOMME(B4:B9)</t>
  </si>
  <si>
    <t>Gérer les noms</t>
  </si>
  <si>
    <t>Pour modifier/supprimer un nom : onglet Formules - groupe Noms définis,</t>
  </si>
  <si>
    <t>bouton Gestionnaire de noms (Ctrl + F3)</t>
  </si>
  <si>
    <t>Réponses :</t>
  </si>
  <si>
    <t>F2   =SOMME.SI($A$2:$A:$23;E2;$C$2:$C$23)</t>
  </si>
  <si>
    <t>G2   =NB.SI($A$2:$A$23;E2)</t>
  </si>
  <si>
    <t>H2   =MOYENNE.SI($A$2:$A$23;E2;$C$2:$C$23)</t>
  </si>
  <si>
    <t>Réponse</t>
  </si>
  <si>
    <t>D4    =SI(C4="C";A4;SI(C4=30;FIN.MOIS(A4;1);SI(C4=60;FIN.MOIS(A4;2);"")))</t>
  </si>
  <si>
    <t>Recopier vers le bas et formater en "date courte"</t>
  </si>
  <si>
    <t>exercice</t>
  </si>
  <si>
    <t>réponse</t>
  </si>
  <si>
    <t>N°</t>
  </si>
  <si>
    <t>Titre</t>
  </si>
  <si>
    <t>Type</t>
  </si>
  <si>
    <t>Résultats</t>
  </si>
  <si>
    <t>Statistiques par famille</t>
  </si>
  <si>
    <t>Thème</t>
  </si>
  <si>
    <t>Référence absolue</t>
  </si>
  <si>
    <t>Nommer les cellules</t>
  </si>
  <si>
    <t>SOMME.SI - NB.SI - MOYENNE.SI</t>
  </si>
  <si>
    <t>SI conditionnelle</t>
  </si>
  <si>
    <t>D4   =SI(C4&gt;=B4;(C4-B4*5%);0)</t>
  </si>
  <si>
    <t>SI + FIN.MOIS</t>
  </si>
  <si>
    <t>Numéro</t>
  </si>
  <si>
    <t>Nom</t>
  </si>
  <si>
    <t>Pays</t>
  </si>
  <si>
    <t>Région</t>
  </si>
  <si>
    <t>Couleur</t>
  </si>
  <si>
    <t>Millésime</t>
  </si>
  <si>
    <t>Stock</t>
  </si>
  <si>
    <t>Mini</t>
  </si>
  <si>
    <t>Prix</t>
  </si>
  <si>
    <t>Valeur en euros</t>
  </si>
  <si>
    <t>A faire</t>
  </si>
  <si>
    <t>Ravello</t>
  </si>
  <si>
    <t>Italie</t>
  </si>
  <si>
    <t>Salerno</t>
  </si>
  <si>
    <t>rouge</t>
  </si>
  <si>
    <t>Ortenau</t>
  </si>
  <si>
    <t>Allemagne</t>
  </si>
  <si>
    <t>Baden</t>
  </si>
  <si>
    <t>Médoc</t>
  </si>
  <si>
    <t>France</t>
  </si>
  <si>
    <t>Bordeaux</t>
  </si>
  <si>
    <t>Beaujolais</t>
  </si>
  <si>
    <t>Bourgogne</t>
  </si>
  <si>
    <t>Freisa</t>
  </si>
  <si>
    <t>Piémont</t>
  </si>
  <si>
    <t>Grignolino</t>
  </si>
  <si>
    <t>Barolo</t>
  </si>
  <si>
    <t>Chianti</t>
  </si>
  <si>
    <t>Toscane</t>
  </si>
  <si>
    <t>Brolio</t>
  </si>
  <si>
    <t>Valpolicella</t>
  </si>
  <si>
    <t>Vérone</t>
  </si>
  <si>
    <t>Riesling</t>
  </si>
  <si>
    <t>Moselle</t>
  </si>
  <si>
    <t>blanc</t>
  </si>
  <si>
    <t>Silvaner</t>
  </si>
  <si>
    <t>Rhin</t>
  </si>
  <si>
    <t>Oppenheimer</t>
  </si>
  <si>
    <t>Sauternes</t>
  </si>
  <si>
    <t>Chablis</t>
  </si>
  <si>
    <t>Frascati</t>
  </si>
  <si>
    <t>Rome</t>
  </si>
  <si>
    <t>Soave</t>
  </si>
  <si>
    <t>Nb vins rouge</t>
  </si>
  <si>
    <t>Stock Bourgogne</t>
  </si>
  <si>
    <t>Nb vins blanc</t>
  </si>
  <si>
    <t>Trouver le stock de bourgogne en J22</t>
  </si>
  <si>
    <t>Trouver la formule à mettre dans la colonne K "A faire" pour indiquer un réapprovisionnement</t>
  </si>
  <si>
    <t>=SOMME.SI($A$2:$A$23;E2;$C$2:$C$23)</t>
  </si>
  <si>
    <t>F2 :</t>
  </si>
  <si>
    <t>=NB.SI($A$2:$A$23;E2)</t>
  </si>
  <si>
    <t>G2 :</t>
  </si>
  <si>
    <t>=MOYENNE.SI($A$2:$A$23;E2;$C$2:$C$23)</t>
  </si>
  <si>
    <t>H2 :</t>
  </si>
  <si>
    <t>=SI(ET(F2&gt;2000;G2&lt;H2);"Réapprovisionner";"")</t>
  </si>
  <si>
    <t>K2 :</t>
  </si>
  <si>
    <t>=SOMME.SI(D2:D20;"Bourgogne";J2:J20)</t>
  </si>
  <si>
    <t>Trouver le nombre de vins rouge en C22</t>
  </si>
  <si>
    <t>Trouver le nombre de vins blanc en C23</t>
  </si>
  <si>
    <t>=SOMME.SI(E2:E20;E2;G2:G20)</t>
  </si>
  <si>
    <t>=SOMME.SI(E2:E20;E12;G2:G20)</t>
  </si>
  <si>
    <t>J22 :</t>
  </si>
  <si>
    <t>C22 :</t>
  </si>
  <si>
    <t>C23 :</t>
  </si>
  <si>
    <t>SI + ET + SOMME.SI</t>
  </si>
  <si>
    <t>Articles de cave à vins</t>
  </si>
  <si>
    <t>Saisissez les formules de la feuille de calcul "Augmentations".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</si>
</sst>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\ [$€-1]_-;\-* #,##0.00\ [$€-1]_-;_-* &quot;-&quot;??\ [$€-1]_-"/>
    <numFmt numFmtId="166" formatCode="_-* #,##0\ _€_-;\-* #,##0\ _€_-;_-* &quot;-&quot;??\ _€_-;_-@_-"/>
    <numFmt numFmtId="167" formatCode="_-* #,##0.00\ [$€-40C]_-;\-* #,##0.00\ [$€-40C]_-;_-* &quot;-&quot;??\ [$€-40C]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2"/>
      <name val="Arial"/>
      <family val="2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10"/>
      <name val="Helvetica"/>
    </font>
    <font>
      <sz val="9"/>
      <name val="Comic Sans MS"/>
      <family val="4"/>
    </font>
    <font>
      <sz val="10"/>
      <name val="Tahoma"/>
      <family val="2"/>
    </font>
    <font>
      <b/>
      <sz val="9"/>
      <name val="Comic Sans MS"/>
      <family val="4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5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3">
    <xf numFmtId="0" fontId="0" fillId="0" borderId="0"/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0" borderId="0"/>
    <xf numFmtId="0" fontId="5" fillId="0" borderId="0"/>
    <xf numFmtId="0" fontId="17" fillId="0" borderId="0"/>
    <xf numFmtId="44" fontId="15" fillId="0" borderId="0" applyFont="0" applyFill="0" applyBorder="0" applyAlignment="0" applyProtection="0"/>
  </cellStyleXfs>
  <cellXfs count="112">
    <xf numFmtId="0" fontId="0" fillId="0" borderId="0" xfId="0"/>
    <xf numFmtId="0" fontId="6" fillId="0" borderId="0" xfId="3" applyFont="1"/>
    <xf numFmtId="0" fontId="5" fillId="0" borderId="0" xfId="3"/>
    <xf numFmtId="10" fontId="5" fillId="0" borderId="3" xfId="3" applyNumberFormat="1" applyBorder="1"/>
    <xf numFmtId="0" fontId="6" fillId="0" borderId="3" xfId="3" applyFont="1" applyBorder="1" applyAlignment="1">
      <alignment horizontal="center" vertical="center" wrapText="1"/>
    </xf>
    <xf numFmtId="0" fontId="6" fillId="0" borderId="0" xfId="3" applyFont="1" applyAlignment="1">
      <alignment horizontal="center" vertical="center" wrapText="1"/>
    </xf>
    <xf numFmtId="0" fontId="5" fillId="0" borderId="4" xfId="3" applyBorder="1"/>
    <xf numFmtId="44" fontId="0" fillId="0" borderId="4" xfId="2" applyFont="1" applyBorder="1"/>
    <xf numFmtId="0" fontId="0" fillId="2" borderId="4" xfId="2" applyNumberFormat="1" applyFont="1" applyFill="1" applyBorder="1"/>
    <xf numFmtId="0" fontId="5" fillId="0" borderId="5" xfId="3" applyBorder="1"/>
    <xf numFmtId="44" fontId="0" fillId="0" borderId="5" xfId="2" applyFont="1" applyBorder="1"/>
    <xf numFmtId="0" fontId="0" fillId="2" borderId="5" xfId="2" applyNumberFormat="1" applyFont="1" applyFill="1" applyBorder="1"/>
    <xf numFmtId="164" fontId="4" fillId="0" borderId="3" xfId="1" applyFont="1" applyBorder="1"/>
    <xf numFmtId="164" fontId="0" fillId="0" borderId="0" xfId="1" applyFont="1"/>
    <xf numFmtId="164" fontId="0" fillId="0" borderId="3" xfId="1" applyFont="1" applyBorder="1"/>
    <xf numFmtId="164" fontId="4" fillId="0" borderId="3" xfId="1" applyFont="1" applyBorder="1" applyAlignment="1">
      <alignment horizontal="center" wrapText="1"/>
    </xf>
    <xf numFmtId="164" fontId="4" fillId="0" borderId="3" xfId="1" applyFont="1" applyBorder="1" applyAlignment="1">
      <alignment horizontal="center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3" xfId="3" applyBorder="1"/>
    <xf numFmtId="0" fontId="5" fillId="0" borderId="3" xfId="3" applyBorder="1" applyAlignment="1">
      <alignment horizontal="left"/>
    </xf>
    <xf numFmtId="165" fontId="0" fillId="0" borderId="3" xfId="4" applyFont="1" applyBorder="1" applyAlignment="1">
      <alignment horizontal="center"/>
    </xf>
    <xf numFmtId="166" fontId="0" fillId="0" borderId="3" xfId="1" applyNumberFormat="1" applyFont="1" applyBorder="1"/>
    <xf numFmtId="0" fontId="5" fillId="0" borderId="3" xfId="3" applyFont="1" applyBorder="1"/>
    <xf numFmtId="0" fontId="5" fillId="0" borderId="0" xfId="3" applyBorder="1"/>
    <xf numFmtId="165" fontId="0" fillId="0" borderId="0" xfId="4" applyFont="1" applyBorder="1"/>
    <xf numFmtId="0" fontId="0" fillId="0" borderId="0" xfId="0" applyBorder="1"/>
    <xf numFmtId="0" fontId="4" fillId="0" borderId="0" xfId="0" applyFont="1"/>
    <xf numFmtId="166" fontId="0" fillId="0" borderId="0" xfId="1" applyNumberFormat="1" applyFont="1"/>
    <xf numFmtId="0" fontId="4" fillId="0" borderId="3" xfId="0" applyFont="1" applyBorder="1" applyAlignment="1">
      <alignment horizontal="center"/>
    </xf>
    <xf numFmtId="166" fontId="4" fillId="0" borderId="3" xfId="1" applyNumberFormat="1" applyFont="1" applyBorder="1" applyAlignment="1">
      <alignment horizontal="center" vertical="center" wrapText="1"/>
    </xf>
    <xf numFmtId="0" fontId="0" fillId="0" borderId="3" xfId="0" applyBorder="1"/>
    <xf numFmtId="166" fontId="0" fillId="3" borderId="3" xfId="1" applyNumberFormat="1" applyFont="1" applyFill="1" applyBorder="1"/>
    <xf numFmtId="164" fontId="0" fillId="4" borderId="3" xfId="1" applyFont="1" applyFill="1" applyBorder="1"/>
    <xf numFmtId="166" fontId="0" fillId="4" borderId="3" xfId="1" applyNumberFormat="1" applyFont="1" applyFill="1" applyBorder="1"/>
    <xf numFmtId="0" fontId="4" fillId="0" borderId="6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4" fontId="0" fillId="3" borderId="3" xfId="1" applyFont="1" applyFill="1" applyBorder="1"/>
    <xf numFmtId="0" fontId="3" fillId="0" borderId="0" xfId="5"/>
    <xf numFmtId="0" fontId="3" fillId="0" borderId="0" xfId="5" applyNumberFormat="1"/>
    <xf numFmtId="0" fontId="3" fillId="3" borderId="5" xfId="5" applyNumberFormat="1" applyFill="1" applyBorder="1"/>
    <xf numFmtId="0" fontId="3" fillId="0" borderId="5" xfId="5" applyBorder="1" applyAlignment="1">
      <alignment horizontal="center"/>
    </xf>
    <xf numFmtId="164" fontId="0" fillId="0" borderId="5" xfId="6" applyFont="1" applyBorder="1"/>
    <xf numFmtId="0" fontId="3" fillId="0" borderId="5" xfId="5" applyBorder="1"/>
    <xf numFmtId="0" fontId="3" fillId="3" borderId="4" xfId="5" applyNumberFormat="1" applyFill="1" applyBorder="1"/>
    <xf numFmtId="0" fontId="3" fillId="0" borderId="4" xfId="5" applyBorder="1" applyAlignment="1">
      <alignment horizontal="center"/>
    </xf>
    <xf numFmtId="164" fontId="0" fillId="0" borderId="4" xfId="6" applyFont="1" applyBorder="1"/>
    <xf numFmtId="0" fontId="3" fillId="0" borderId="4" xfId="5" applyBorder="1"/>
    <xf numFmtId="14" fontId="3" fillId="0" borderId="0" xfId="5" applyNumberFormat="1"/>
    <xf numFmtId="14" fontId="3" fillId="0" borderId="4" xfId="5" applyNumberFormat="1" applyBorder="1"/>
    <xf numFmtId="0" fontId="3" fillId="0" borderId="0" xfId="5" applyAlignment="1">
      <alignment horizontal="center" vertical="center" wrapText="1"/>
    </xf>
    <xf numFmtId="0" fontId="4" fillId="0" borderId="3" xfId="5" applyFont="1" applyBorder="1" applyAlignment="1">
      <alignment horizontal="center" vertical="center" wrapText="1"/>
    </xf>
    <xf numFmtId="0" fontId="4" fillId="0" borderId="0" xfId="5" applyFont="1"/>
    <xf numFmtId="0" fontId="0" fillId="0" borderId="0" xfId="5" applyFont="1"/>
    <xf numFmtId="0" fontId="0" fillId="0" borderId="0" xfId="5" applyFont="1" applyAlignment="1">
      <alignment horizontal="left" indent="1"/>
    </xf>
    <xf numFmtId="164" fontId="0" fillId="0" borderId="0" xfId="1" applyFont="1" applyFill="1" applyBorder="1"/>
    <xf numFmtId="164" fontId="0" fillId="0" borderId="0" xfId="1" applyFont="1" applyFill="1" applyBorder="1" applyAlignment="1">
      <alignment horizontal="left" indent="1"/>
    </xf>
    <xf numFmtId="164" fontId="4" fillId="0" borderId="0" xfId="1" applyFont="1" applyFill="1" applyBorder="1"/>
    <xf numFmtId="0" fontId="4" fillId="0" borderId="3" xfId="1" applyNumberFormat="1" applyFont="1" applyBorder="1" applyAlignment="1">
      <alignment horizontal="center"/>
    </xf>
    <xf numFmtId="166" fontId="4" fillId="0" borderId="3" xfId="1" applyNumberFormat="1" applyFont="1" applyBorder="1" applyAlignment="1">
      <alignment horizontal="center"/>
    </xf>
    <xf numFmtId="0" fontId="0" fillId="0" borderId="0" xfId="0" applyAlignment="1">
      <alignment horizontal="left" indent="1"/>
    </xf>
    <xf numFmtId="0" fontId="7" fillId="0" borderId="0" xfId="0" applyFont="1"/>
    <xf numFmtId="0" fontId="4" fillId="0" borderId="3" xfId="0" applyFont="1" applyBorder="1" applyAlignment="1">
      <alignment horizontal="center"/>
    </xf>
    <xf numFmtId="44" fontId="0" fillId="2" borderId="4" xfId="2" applyNumberFormat="1" applyFont="1" applyFill="1" applyBorder="1"/>
    <xf numFmtId="0" fontId="9" fillId="0" borderId="0" xfId="3" applyFont="1" applyAlignment="1">
      <alignment horizontal="left" indent="1"/>
    </xf>
    <xf numFmtId="0" fontId="5" fillId="0" borderId="0" xfId="3" applyAlignment="1">
      <alignment horizontal="left" indent="1"/>
    </xf>
    <xf numFmtId="0" fontId="10" fillId="0" borderId="0" xfId="0" applyFont="1" applyAlignment="1">
      <alignment horizontal="left" indent="1"/>
    </xf>
    <xf numFmtId="0" fontId="0" fillId="0" borderId="0" xfId="0" applyAlignment="1">
      <alignment horizontal="left" indent="3"/>
    </xf>
    <xf numFmtId="0" fontId="0" fillId="0" borderId="0" xfId="0" applyAlignment="1">
      <alignment horizontal="left" indent="2"/>
    </xf>
    <xf numFmtId="164" fontId="0" fillId="0" borderId="0" xfId="1" applyFont="1" applyBorder="1"/>
    <xf numFmtId="164" fontId="4" fillId="0" borderId="0" xfId="1" applyFont="1" applyFill="1" applyBorder="1" applyAlignment="1">
      <alignment horizontal="left" indent="2"/>
    </xf>
    <xf numFmtId="164" fontId="0" fillId="0" borderId="0" xfId="1" applyFont="1" applyFill="1" applyBorder="1" applyAlignment="1">
      <alignment horizontal="left" indent="2"/>
    </xf>
    <xf numFmtId="164" fontId="0" fillId="0" borderId="0" xfId="1" applyFont="1" applyFill="1" applyBorder="1" applyAlignment="1">
      <alignment horizontal="left" indent="3"/>
    </xf>
    <xf numFmtId="164" fontId="10" fillId="0" borderId="0" xfId="1" applyFont="1" applyFill="1" applyBorder="1" applyAlignment="1">
      <alignment horizontal="left" indent="3"/>
    </xf>
    <xf numFmtId="0" fontId="10" fillId="0" borderId="0" xfId="0" applyFont="1"/>
    <xf numFmtId="0" fontId="5" fillId="0" borderId="0" xfId="3" applyFill="1" applyBorder="1"/>
    <xf numFmtId="0" fontId="10" fillId="0" borderId="0" xfId="0" applyFont="1" applyAlignment="1">
      <alignment horizontal="left" indent="2"/>
    </xf>
    <xf numFmtId="0" fontId="4" fillId="0" borderId="0" xfId="0" applyFont="1" applyAlignment="1">
      <alignment horizontal="left" indent="2"/>
    </xf>
    <xf numFmtId="0" fontId="4" fillId="0" borderId="0" xfId="0" applyFont="1" applyAlignment="1">
      <alignment horizontal="left" indent="1"/>
    </xf>
    <xf numFmtId="14" fontId="3" fillId="3" borderId="4" xfId="5" applyNumberFormat="1" applyFill="1" applyBorder="1"/>
    <xf numFmtId="0" fontId="10" fillId="0" borderId="0" xfId="5" applyFont="1" applyAlignment="1">
      <alignment horizontal="left" indent="1"/>
    </xf>
    <xf numFmtId="0" fontId="3" fillId="0" borderId="0" xfId="5" applyAlignment="1">
      <alignment horizontal="left" indent="1"/>
    </xf>
    <xf numFmtId="0" fontId="12" fillId="0" borderId="0" xfId="5" applyFont="1" applyAlignment="1">
      <alignment horizontal="left" indent="1"/>
    </xf>
    <xf numFmtId="0" fontId="8" fillId="0" borderId="0" xfId="0" applyFont="1" applyAlignment="1">
      <alignment vertical="center"/>
    </xf>
    <xf numFmtId="0" fontId="11" fillId="0" borderId="0" xfId="7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5" borderId="3" xfId="8" applyBorder="1" applyAlignment="1">
      <alignment horizontal="center"/>
    </xf>
    <xf numFmtId="0" fontId="14" fillId="5" borderId="3" xfId="8" applyFont="1" applyBorder="1" applyAlignment="1">
      <alignment horizontal="center" wrapText="1"/>
    </xf>
    <xf numFmtId="0" fontId="15" fillId="0" borderId="0" xfId="9" applyAlignment="1">
      <alignment horizontal="center"/>
    </xf>
    <xf numFmtId="0" fontId="5" fillId="0" borderId="3" xfId="10" applyBorder="1"/>
    <xf numFmtId="167" fontId="5" fillId="0" borderId="3" xfId="10" applyNumberFormat="1" applyBorder="1"/>
    <xf numFmtId="0" fontId="15" fillId="0" borderId="0" xfId="9"/>
    <xf numFmtId="0" fontId="16" fillId="0" borderId="0" xfId="10" applyFont="1" applyAlignment="1">
      <alignment horizontal="center"/>
    </xf>
    <xf numFmtId="0" fontId="16" fillId="0" borderId="0" xfId="11" applyFont="1"/>
    <xf numFmtId="0" fontId="16" fillId="0" borderId="0" xfId="11" applyFont="1" applyAlignment="1">
      <alignment horizontal="center"/>
    </xf>
    <xf numFmtId="0" fontId="5" fillId="0" borderId="0" xfId="10"/>
    <xf numFmtId="44" fontId="16" fillId="0" borderId="0" xfId="12" applyFont="1"/>
    <xf numFmtId="0" fontId="16" fillId="0" borderId="0" xfId="11" applyFont="1" applyAlignment="1">
      <alignment horizontal="left"/>
    </xf>
    <xf numFmtId="0" fontId="6" fillId="0" borderId="3" xfId="10" applyFont="1" applyBorder="1"/>
    <xf numFmtId="44" fontId="18" fillId="0" borderId="0" xfId="12" applyFont="1"/>
    <xf numFmtId="0" fontId="4" fillId="0" borderId="0" xfId="0" applyFont="1" applyAlignment="1">
      <alignment horizontal="right"/>
    </xf>
    <xf numFmtId="0" fontId="4" fillId="0" borderId="0" xfId="0" quotePrefix="1" applyFont="1"/>
    <xf numFmtId="0" fontId="18" fillId="0" borderId="0" xfId="11" applyFont="1" applyAlignment="1">
      <alignment horizontal="right"/>
    </xf>
    <xf numFmtId="0" fontId="18" fillId="0" borderId="0" xfId="11" quotePrefix="1" applyFont="1" applyAlignment="1">
      <alignment horizontal="left"/>
    </xf>
    <xf numFmtId="0" fontId="1" fillId="0" borderId="0" xfId="0" applyFont="1" applyAlignment="1">
      <alignment horizontal="center" vertical="center"/>
    </xf>
    <xf numFmtId="0" fontId="6" fillId="0" borderId="1" xfId="3" applyFont="1" applyBorder="1" applyAlignment="1">
      <alignment horizontal="center"/>
    </xf>
    <xf numFmtId="0" fontId="6" fillId="0" borderId="2" xfId="3" applyFont="1" applyBorder="1" applyAlignment="1">
      <alignment horizontal="center"/>
    </xf>
    <xf numFmtId="0" fontId="4" fillId="0" borderId="3" xfId="0" applyFont="1" applyBorder="1" applyAlignment="1">
      <alignment horizontal="center"/>
    </xf>
  </cellXfs>
  <cellStyles count="13">
    <cellStyle name="40 % - Accent3 2" xfId="8" xr:uid="{00000000-0005-0000-0000-000000000000}"/>
    <cellStyle name="Euro" xfId="4" xr:uid="{00000000-0005-0000-0000-000001000000}"/>
    <cellStyle name="Lien hypertexte" xfId="7" builtinId="8"/>
    <cellStyle name="Milliers" xfId="1" builtinId="3"/>
    <cellStyle name="Milliers 2" xfId="6" xr:uid="{00000000-0005-0000-0000-000004000000}"/>
    <cellStyle name="Monétaire" xfId="2" builtinId="4"/>
    <cellStyle name="Monétaire 2" xfId="12" xr:uid="{00000000-0005-0000-0000-000006000000}"/>
    <cellStyle name="Normal" xfId="0" builtinId="0"/>
    <cellStyle name="Normal 2" xfId="3" xr:uid="{00000000-0005-0000-0000-000008000000}"/>
    <cellStyle name="Normal 3" xfId="5" xr:uid="{00000000-0005-0000-0000-000009000000}"/>
    <cellStyle name="Normal 4" xfId="9" xr:uid="{00000000-0005-0000-0000-00000A000000}"/>
    <cellStyle name="Normal_EXO 1" xfId="10" xr:uid="{00000000-0005-0000-0000-00000B000000}"/>
    <cellStyle name="Normal_Exos Excel corrigés" xfId="11" xr:uid="{00000000-0005-0000-0000-00000C000000}"/>
  </cellStyles>
  <dxfs count="9">
    <dxf>
      <font>
        <color rgb="FFFF000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Page de garde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Page de garde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Page de garde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Page de garde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Page de garde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Page de garde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Page de garde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Page de garde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Page de garde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Page de garde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Page de gard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Page de garde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Page de garde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Page de garde'!A1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Page de garde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Page de garde'!A1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Page de garde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Page de garde'!A1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436320</xdr:colOff>
      <xdr:row>1</xdr:row>
      <xdr:rowOff>27438</xdr:rowOff>
    </xdr:from>
    <xdr:ext cx="4430893" cy="1782924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36320" y="202698"/>
          <a:ext cx="4430893" cy="178292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Livret n°</a:t>
          </a:r>
          <a:r>
            <a:rPr lang="fr-FR" sz="54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 2</a:t>
          </a:r>
        </a:p>
        <a:p>
          <a:pPr algn="ctr"/>
          <a:r>
            <a:rPr lang="fr-FR" sz="5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Exercices Excel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838200</xdr:colOff>
      <xdr:row>0</xdr:row>
      <xdr:rowOff>0</xdr:rowOff>
    </xdr:from>
    <xdr:to>
      <xdr:col>7</xdr:col>
      <xdr:colOff>670560</xdr:colOff>
      <xdr:row>1</xdr:row>
      <xdr:rowOff>83820</xdr:rowOff>
    </xdr:to>
    <xdr:sp macro="" textlink="">
      <xdr:nvSpPr>
        <xdr:cNvPr id="2" name="Rogner un rectangle à un seul coi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4673600" y="0"/>
          <a:ext cx="784860" cy="261620"/>
        </a:xfrm>
        <a:prstGeom prst="snip1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Sommaire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48</xdr:row>
      <xdr:rowOff>66675</xdr:rowOff>
    </xdr:from>
    <xdr:to>
      <xdr:col>7</xdr:col>
      <xdr:colOff>438150</xdr:colOff>
      <xdr:row>81</xdr:row>
      <xdr:rowOff>85725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38100" y="8844915"/>
          <a:ext cx="5193030" cy="609981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784860</xdr:colOff>
      <xdr:row>1</xdr:row>
      <xdr:rowOff>83820</xdr:rowOff>
    </xdr:to>
    <xdr:sp macro="" textlink="">
      <xdr:nvSpPr>
        <xdr:cNvPr id="3" name="Rogner un rectangle à un seul coi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5608320" y="0"/>
          <a:ext cx="784860" cy="266700"/>
        </a:xfrm>
        <a:prstGeom prst="snip1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Sommaire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241300</xdr:colOff>
      <xdr:row>0</xdr:row>
      <xdr:rowOff>63500</xdr:rowOff>
    </xdr:from>
    <xdr:to>
      <xdr:col>4</xdr:col>
      <xdr:colOff>670560</xdr:colOff>
      <xdr:row>0</xdr:row>
      <xdr:rowOff>330200</xdr:rowOff>
    </xdr:to>
    <xdr:sp macro="" textlink="">
      <xdr:nvSpPr>
        <xdr:cNvPr id="2" name="Rogner un rectangle à un seul coi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603500" y="63500"/>
          <a:ext cx="784860" cy="266700"/>
        </a:xfrm>
        <a:prstGeom prst="snip1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Sommaire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31</xdr:row>
      <xdr:rowOff>95250</xdr:rowOff>
    </xdr:from>
    <xdr:to>
      <xdr:col>3</xdr:col>
      <xdr:colOff>685800</xdr:colOff>
      <xdr:row>37</xdr:row>
      <xdr:rowOff>85725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8575" y="6130290"/>
          <a:ext cx="3034665" cy="108775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342900</xdr:colOff>
      <xdr:row>0</xdr:row>
      <xdr:rowOff>88900</xdr:rowOff>
    </xdr:from>
    <xdr:to>
      <xdr:col>4</xdr:col>
      <xdr:colOff>340360</xdr:colOff>
      <xdr:row>0</xdr:row>
      <xdr:rowOff>355600</xdr:rowOff>
    </xdr:to>
    <xdr:sp macro="" textlink="">
      <xdr:nvSpPr>
        <xdr:cNvPr id="3" name="Rogner un rectangle à un seul coi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2705100" y="88900"/>
          <a:ext cx="784860" cy="266700"/>
        </a:xfrm>
        <a:prstGeom prst="snip1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Sommaire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5</xdr:col>
      <xdr:colOff>784860</xdr:colOff>
      <xdr:row>1</xdr:row>
      <xdr:rowOff>83820</xdr:rowOff>
    </xdr:to>
    <xdr:sp macro="" textlink="">
      <xdr:nvSpPr>
        <xdr:cNvPr id="2" name="Rogner un rectangle à un seul coi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4884420" y="0"/>
          <a:ext cx="784860" cy="266700"/>
        </a:xfrm>
        <a:prstGeom prst="snip1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Sommaire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18</xdr:row>
      <xdr:rowOff>133350</xdr:rowOff>
    </xdr:from>
    <xdr:to>
      <xdr:col>2</xdr:col>
      <xdr:colOff>295275</xdr:colOff>
      <xdr:row>22</xdr:row>
      <xdr:rowOff>152400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85725" y="3425190"/>
          <a:ext cx="2526030" cy="75057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784860</xdr:colOff>
      <xdr:row>1</xdr:row>
      <xdr:rowOff>83820</xdr:rowOff>
    </xdr:to>
    <xdr:sp macro="" textlink="">
      <xdr:nvSpPr>
        <xdr:cNvPr id="3" name="Rogner un rectangle à un seul coi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4884420" y="0"/>
          <a:ext cx="784860" cy="266700"/>
        </a:xfrm>
        <a:prstGeom prst="snip1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Sommaire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6</xdr:col>
      <xdr:colOff>0</xdr:colOff>
      <xdr:row>2</xdr:row>
      <xdr:rowOff>83820</xdr:rowOff>
    </xdr:to>
    <xdr:sp macro="" textlink="">
      <xdr:nvSpPr>
        <xdr:cNvPr id="2" name="Rogner un rectangle à un seul coi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4030980" y="182880"/>
          <a:ext cx="784860" cy="266700"/>
        </a:xfrm>
        <a:prstGeom prst="snip1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Sommaire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23</xdr:row>
      <xdr:rowOff>95249</xdr:rowOff>
    </xdr:from>
    <xdr:to>
      <xdr:col>5</xdr:col>
      <xdr:colOff>723900</xdr:colOff>
      <xdr:row>29</xdr:row>
      <xdr:rowOff>190499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9525" y="4484369"/>
          <a:ext cx="4745355" cy="123063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1</xdr:row>
      <xdr:rowOff>0</xdr:rowOff>
    </xdr:from>
    <xdr:to>
      <xdr:col>6</xdr:col>
      <xdr:colOff>0</xdr:colOff>
      <xdr:row>2</xdr:row>
      <xdr:rowOff>83820</xdr:rowOff>
    </xdr:to>
    <xdr:sp macro="" textlink="">
      <xdr:nvSpPr>
        <xdr:cNvPr id="3" name="Rogner un rectangle à un seul coi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4030980" y="182880"/>
          <a:ext cx="784860" cy="266700"/>
        </a:xfrm>
        <a:prstGeom prst="snip1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Sommaire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25</xdr:row>
      <xdr:rowOff>0</xdr:rowOff>
    </xdr:from>
    <xdr:to>
      <xdr:col>10</xdr:col>
      <xdr:colOff>784860</xdr:colOff>
      <xdr:row>26</xdr:row>
      <xdr:rowOff>91440</xdr:rowOff>
    </xdr:to>
    <xdr:sp macro="" textlink="">
      <xdr:nvSpPr>
        <xdr:cNvPr id="2" name="Rogner un rectangle à un seul coi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7520940" y="4244340"/>
          <a:ext cx="784860" cy="266700"/>
        </a:xfrm>
        <a:prstGeom prst="snip1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Sommaire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26</xdr:row>
      <xdr:rowOff>0</xdr:rowOff>
    </xdr:from>
    <xdr:to>
      <xdr:col>10</xdr:col>
      <xdr:colOff>784860</xdr:colOff>
      <xdr:row>27</xdr:row>
      <xdr:rowOff>91440</xdr:rowOff>
    </xdr:to>
    <xdr:sp macro="" textlink="">
      <xdr:nvSpPr>
        <xdr:cNvPr id="2" name="Rogner un rectangle à un seul coi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7520940" y="4427220"/>
          <a:ext cx="784860" cy="266700"/>
        </a:xfrm>
        <a:prstGeom prst="snip1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Sommaire</a:t>
          </a:r>
        </a:p>
      </xdr:txBody>
    </xdr:sp>
    <xdr:clientData/>
  </xdr:twoCellAnchor>
  <xdr:twoCellAnchor>
    <xdr:from>
      <xdr:col>0</xdr:col>
      <xdr:colOff>137160</xdr:colOff>
      <xdr:row>23</xdr:row>
      <xdr:rowOff>106680</xdr:rowOff>
    </xdr:from>
    <xdr:to>
      <xdr:col>4</xdr:col>
      <xdr:colOff>281940</xdr:colOff>
      <xdr:row>28</xdr:row>
      <xdr:rowOff>45720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137160" y="4008120"/>
          <a:ext cx="3375660" cy="84582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167640</xdr:colOff>
      <xdr:row>0</xdr:row>
      <xdr:rowOff>106680</xdr:rowOff>
    </xdr:from>
    <xdr:to>
      <xdr:col>4</xdr:col>
      <xdr:colOff>167640</xdr:colOff>
      <xdr:row>2</xdr:row>
      <xdr:rowOff>38100</xdr:rowOff>
    </xdr:to>
    <xdr:sp macro="" textlink="">
      <xdr:nvSpPr>
        <xdr:cNvPr id="3" name="Rogner un rectangle à un seul coi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2811780" y="106680"/>
          <a:ext cx="784860" cy="266700"/>
        </a:xfrm>
        <a:prstGeom prst="snip1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Sommaire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21</xdr:row>
      <xdr:rowOff>133350</xdr:rowOff>
    </xdr:from>
    <xdr:to>
      <xdr:col>4</xdr:col>
      <xdr:colOff>295275</xdr:colOff>
      <xdr:row>30</xdr:row>
      <xdr:rowOff>95250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7150" y="3958590"/>
          <a:ext cx="3667125" cy="150114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0</xdr:colOff>
      <xdr:row>1</xdr:row>
      <xdr:rowOff>99060</xdr:rowOff>
    </xdr:to>
    <xdr:sp macro="" textlink="">
      <xdr:nvSpPr>
        <xdr:cNvPr id="3" name="Rogner un rectangle à un seul coi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2644140" y="0"/>
          <a:ext cx="784860" cy="266700"/>
        </a:xfrm>
        <a:prstGeom prst="snip1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Sommaire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2</xdr:col>
      <xdr:colOff>784860</xdr:colOff>
      <xdr:row>1</xdr:row>
      <xdr:rowOff>83820</xdr:rowOff>
    </xdr:to>
    <xdr:sp macro="" textlink="">
      <xdr:nvSpPr>
        <xdr:cNvPr id="2" name="Rogner un rectangle à un seul coi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874520" y="0"/>
          <a:ext cx="784860" cy="266700"/>
        </a:xfrm>
        <a:prstGeom prst="snip1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Sommaire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35</xdr:row>
      <xdr:rowOff>46692</xdr:rowOff>
    </xdr:from>
    <xdr:to>
      <xdr:col>5</xdr:col>
      <xdr:colOff>425450</xdr:colOff>
      <xdr:row>49</xdr:row>
      <xdr:rowOff>50800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84" t="1745" r="3441" b="3479"/>
        <a:stretch/>
      </xdr:blipFill>
      <xdr:spPr>
        <a:xfrm>
          <a:off x="292100" y="6493212"/>
          <a:ext cx="4385310" cy="2564428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53</xdr:row>
      <xdr:rowOff>57150</xdr:rowOff>
    </xdr:from>
    <xdr:to>
      <xdr:col>5</xdr:col>
      <xdr:colOff>400050</xdr:colOff>
      <xdr:row>72</xdr:row>
      <xdr:rowOff>156833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"/>
        <a:stretch/>
      </xdr:blipFill>
      <xdr:spPr>
        <a:xfrm>
          <a:off x="295275" y="9795510"/>
          <a:ext cx="4356735" cy="3574403"/>
        </a:xfrm>
        <a:prstGeom prst="rect">
          <a:avLst/>
        </a:prstGeom>
      </xdr:spPr>
    </xdr:pic>
    <xdr:clientData/>
  </xdr:twoCellAnchor>
  <xdr:twoCellAnchor>
    <xdr:from>
      <xdr:col>0</xdr:col>
      <xdr:colOff>60325</xdr:colOff>
      <xdr:row>26</xdr:row>
      <xdr:rowOff>25400</xdr:rowOff>
    </xdr:from>
    <xdr:to>
      <xdr:col>6</xdr:col>
      <xdr:colOff>3175</xdr:colOff>
      <xdr:row>73</xdr:row>
      <xdr:rowOff>82550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60325" y="4780280"/>
          <a:ext cx="4987290" cy="869823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</xdr:col>
      <xdr:colOff>784860</xdr:colOff>
      <xdr:row>1</xdr:row>
      <xdr:rowOff>83820</xdr:rowOff>
    </xdr:to>
    <xdr:sp macro="" textlink="">
      <xdr:nvSpPr>
        <xdr:cNvPr id="5" name="Rogner un rectangle à un seul coi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874520" y="0"/>
          <a:ext cx="784860" cy="266700"/>
        </a:xfrm>
        <a:prstGeom prst="snip1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Sommaire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784860</xdr:colOff>
      <xdr:row>0</xdr:row>
      <xdr:rowOff>266700</xdr:rowOff>
    </xdr:to>
    <xdr:sp macro="" textlink="">
      <xdr:nvSpPr>
        <xdr:cNvPr id="2" name="Rogner un rectangle à un seul coi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674620" y="0"/>
          <a:ext cx="784860" cy="266700"/>
        </a:xfrm>
        <a:prstGeom prst="snip1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Sommaire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30</xdr:row>
      <xdr:rowOff>161925</xdr:rowOff>
    </xdr:from>
    <xdr:to>
      <xdr:col>6</xdr:col>
      <xdr:colOff>200025</xdr:colOff>
      <xdr:row>57</xdr:row>
      <xdr:rowOff>152400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57150" y="5831205"/>
          <a:ext cx="5233035" cy="497395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0</xdr:col>
      <xdr:colOff>333376</xdr:colOff>
      <xdr:row>39</xdr:row>
      <xdr:rowOff>5804</xdr:rowOff>
    </xdr:from>
    <xdr:to>
      <xdr:col>5</xdr:col>
      <xdr:colOff>666750</xdr:colOff>
      <xdr:row>57</xdr:row>
      <xdr:rowOff>47048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6" y="7366724"/>
          <a:ext cx="4631054" cy="3333084"/>
        </a:xfrm>
        <a:prstGeom prst="rect">
          <a:avLst/>
        </a:prstGeom>
      </xdr:spPr>
    </xdr:pic>
    <xdr:clientData/>
  </xdr:twoCellAnchor>
  <xdr:twoCellAnchor>
    <xdr:from>
      <xdr:col>2</xdr:col>
      <xdr:colOff>883920</xdr:colOff>
      <xdr:row>0</xdr:row>
      <xdr:rowOff>106680</xdr:rowOff>
    </xdr:from>
    <xdr:to>
      <xdr:col>3</xdr:col>
      <xdr:colOff>716280</xdr:colOff>
      <xdr:row>1</xdr:row>
      <xdr:rowOff>7620</xdr:rowOff>
    </xdr:to>
    <xdr:sp macro="" textlink="">
      <xdr:nvSpPr>
        <xdr:cNvPr id="4" name="Rogner un rectangle à un seul coi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2644140" y="106680"/>
          <a:ext cx="784860" cy="266700"/>
        </a:xfrm>
        <a:prstGeom prst="snip1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Sommaire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1270000</xdr:colOff>
      <xdr:row>0</xdr:row>
      <xdr:rowOff>76200</xdr:rowOff>
    </xdr:from>
    <xdr:to>
      <xdr:col>4</xdr:col>
      <xdr:colOff>746760</xdr:colOff>
      <xdr:row>1</xdr:row>
      <xdr:rowOff>160020</xdr:rowOff>
    </xdr:to>
    <xdr:sp macro="" textlink="">
      <xdr:nvSpPr>
        <xdr:cNvPr id="2" name="Rogner un rectangle à un seul coi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4381500" y="76200"/>
          <a:ext cx="784860" cy="261620"/>
        </a:xfrm>
        <a:prstGeom prst="snip1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Sommaire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35</xdr:row>
      <xdr:rowOff>174625</xdr:rowOff>
    </xdr:from>
    <xdr:to>
      <xdr:col>4</xdr:col>
      <xdr:colOff>415293</xdr:colOff>
      <xdr:row>53</xdr:row>
      <xdr:rowOff>95250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893" r="56566" b="54210"/>
        <a:stretch/>
      </xdr:blipFill>
      <xdr:spPr>
        <a:xfrm>
          <a:off x="190500" y="6804025"/>
          <a:ext cx="4652013" cy="321246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114300</xdr:rowOff>
    </xdr:from>
    <xdr:to>
      <xdr:col>4</xdr:col>
      <xdr:colOff>571500</xdr:colOff>
      <xdr:row>64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0" y="5600700"/>
          <a:ext cx="4998720" cy="63322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1257300</xdr:colOff>
      <xdr:row>0</xdr:row>
      <xdr:rowOff>76200</xdr:rowOff>
    </xdr:from>
    <xdr:to>
      <xdr:col>4</xdr:col>
      <xdr:colOff>734060</xdr:colOff>
      <xdr:row>1</xdr:row>
      <xdr:rowOff>160020</xdr:rowOff>
    </xdr:to>
    <xdr:sp macro="" textlink="">
      <xdr:nvSpPr>
        <xdr:cNvPr id="5" name="Rogner un rectangle à un seul coi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368800" y="76200"/>
          <a:ext cx="784860" cy="261620"/>
        </a:xfrm>
        <a:prstGeom prst="snip1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Sommaire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B19:F28" totalsRowShown="0" headerRowDxfId="8" dataDxfId="7">
  <tableColumns count="5">
    <tableColumn id="1" xr3:uid="{00000000-0010-0000-0000-000001000000}" name="N°" dataDxfId="6"/>
    <tableColumn id="2" xr3:uid="{00000000-0010-0000-0000-000002000000}" name="Titre" dataDxfId="5"/>
    <tableColumn id="3" xr3:uid="{00000000-0010-0000-0000-000003000000}" name="Type" dataDxfId="4"/>
    <tableColumn id="4" xr3:uid="{00000000-0010-0000-0000-000004000000}" name="Résultats" dataDxfId="3"/>
    <tableColumn id="5" xr3:uid="{00000000-0010-0000-0000-000005000000}" name="Thème" dataDxfId="2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9:F28"/>
  <sheetViews>
    <sheetView topLeftCell="A4" zoomScale="115" zoomScaleNormal="115" workbookViewId="0">
      <selection activeCell="F21" sqref="F21"/>
    </sheetView>
  </sheetViews>
  <sheetFormatPr baseColWidth="10" defaultColWidth="11.5703125" defaultRowHeight="14.25" x14ac:dyDescent="0.25"/>
  <cols>
    <col min="1" max="1" width="6.28515625" style="86" customWidth="1"/>
    <col min="2" max="2" width="5" style="86" customWidth="1"/>
    <col min="3" max="3" width="23.42578125" style="86" bestFit="1" customWidth="1"/>
    <col min="4" max="5" width="11.5703125" style="86"/>
    <col min="6" max="6" width="20.5703125" style="86" customWidth="1"/>
    <col min="7" max="16384" width="11.5703125" style="86"/>
  </cols>
  <sheetData>
    <row r="19" spans="2:6" x14ac:dyDescent="0.25">
      <c r="B19" s="87" t="s">
        <v>243</v>
      </c>
      <c r="C19" s="87" t="s">
        <v>244</v>
      </c>
      <c r="D19" s="87" t="s">
        <v>245</v>
      </c>
      <c r="E19" s="87" t="s">
        <v>246</v>
      </c>
      <c r="F19" s="88" t="s">
        <v>248</v>
      </c>
    </row>
    <row r="20" spans="2:6" ht="19.899999999999999" customHeight="1" x14ac:dyDescent="0.25">
      <c r="B20" s="84">
        <v>1</v>
      </c>
      <c r="C20" s="84" t="s">
        <v>167</v>
      </c>
      <c r="D20" s="85" t="s">
        <v>241</v>
      </c>
      <c r="E20" s="85" t="s">
        <v>242</v>
      </c>
      <c r="F20" s="88" t="s">
        <v>249</v>
      </c>
    </row>
    <row r="21" spans="2:6" ht="28.5" x14ac:dyDescent="0.25">
      <c r="B21" s="84">
        <v>2</v>
      </c>
      <c r="C21" s="84" t="s">
        <v>168</v>
      </c>
      <c r="D21" s="85" t="s">
        <v>241</v>
      </c>
      <c r="E21" s="85" t="s">
        <v>242</v>
      </c>
      <c r="F21" s="89" t="s">
        <v>135</v>
      </c>
    </row>
    <row r="22" spans="2:6" ht="28.5" x14ac:dyDescent="0.25">
      <c r="B22" s="84">
        <v>3</v>
      </c>
      <c r="C22" s="84" t="s">
        <v>169</v>
      </c>
      <c r="D22" s="85" t="s">
        <v>241</v>
      </c>
      <c r="E22" s="85" t="s">
        <v>242</v>
      </c>
      <c r="F22" s="89" t="s">
        <v>135</v>
      </c>
    </row>
    <row r="23" spans="2:6" ht="28.5" x14ac:dyDescent="0.25">
      <c r="B23" s="84">
        <v>4</v>
      </c>
      <c r="C23" s="84" t="s">
        <v>170</v>
      </c>
      <c r="D23" s="85" t="s">
        <v>241</v>
      </c>
      <c r="E23" s="85" t="s">
        <v>242</v>
      </c>
      <c r="F23" s="89" t="s">
        <v>135</v>
      </c>
    </row>
    <row r="24" spans="2:6" ht="15" x14ac:dyDescent="0.25">
      <c r="B24" s="84">
        <v>5</v>
      </c>
      <c r="C24" s="84" t="s">
        <v>171</v>
      </c>
      <c r="D24" s="85" t="s">
        <v>241</v>
      </c>
      <c r="E24" s="85" t="s">
        <v>242</v>
      </c>
      <c r="F24" s="89" t="s">
        <v>250</v>
      </c>
    </row>
    <row r="25" spans="2:6" ht="28.5" x14ac:dyDescent="0.25">
      <c r="B25" s="84">
        <v>6</v>
      </c>
      <c r="C25" s="84" t="s">
        <v>247</v>
      </c>
      <c r="D25" s="85" t="s">
        <v>241</v>
      </c>
      <c r="E25" s="85" t="s">
        <v>242</v>
      </c>
      <c r="F25" s="89" t="s">
        <v>251</v>
      </c>
    </row>
    <row r="26" spans="2:6" ht="19.899999999999999" customHeight="1" x14ac:dyDescent="0.25">
      <c r="B26" s="84">
        <v>7</v>
      </c>
      <c r="C26" s="84" t="s">
        <v>172</v>
      </c>
      <c r="D26" s="85" t="s">
        <v>241</v>
      </c>
      <c r="E26" s="85" t="s">
        <v>242</v>
      </c>
      <c r="F26" s="88" t="s">
        <v>252</v>
      </c>
    </row>
    <row r="27" spans="2:6" ht="19.899999999999999" customHeight="1" x14ac:dyDescent="0.25">
      <c r="B27" s="84">
        <v>8</v>
      </c>
      <c r="C27" s="84" t="s">
        <v>173</v>
      </c>
      <c r="D27" s="85" t="s">
        <v>241</v>
      </c>
      <c r="E27" s="85" t="s">
        <v>242</v>
      </c>
      <c r="F27" s="88" t="s">
        <v>254</v>
      </c>
    </row>
    <row r="28" spans="2:6" ht="15" x14ac:dyDescent="0.25">
      <c r="B28" s="84">
        <v>9</v>
      </c>
      <c r="C28" s="84" t="s">
        <v>320</v>
      </c>
      <c r="D28" s="85" t="s">
        <v>241</v>
      </c>
      <c r="E28" s="85" t="s">
        <v>242</v>
      </c>
      <c r="F28" s="108" t="s">
        <v>319</v>
      </c>
    </row>
  </sheetData>
  <hyperlinks>
    <hyperlink ref="D20" location="'1 - Augmentations'!A1" display="exercice" xr:uid="{00000000-0004-0000-0000-000000000000}"/>
    <hyperlink ref="E20" location="'1 - Augmentations réponses'!A1" display="réponse" xr:uid="{00000000-0004-0000-0000-000001000000}"/>
    <hyperlink ref="D21" location="'2 - Dépenses'!A1" display="exercice" xr:uid="{00000000-0004-0000-0000-000002000000}"/>
    <hyperlink ref="E21" location="'2 - Dépenses réponses'!A1" display="réponse" xr:uid="{00000000-0004-0000-0000-000003000000}"/>
    <hyperlink ref="D22" location="'3 - Ventes'!A1" display="exercice" xr:uid="{00000000-0004-0000-0000-000004000000}"/>
    <hyperlink ref="E22" location="'3 - Ventes réponses'!A1" display="réponse" xr:uid="{00000000-0004-0000-0000-000005000000}"/>
    <hyperlink ref="D23" location="'4 - Evaluation'!A1" display="exercice" xr:uid="{00000000-0004-0000-0000-000006000000}"/>
    <hyperlink ref="E23" location="'4 - Evaluation réponses'!A1" display="réponse" xr:uid="{00000000-0004-0000-0000-000007000000}"/>
    <hyperlink ref="D24" location="'5 - Detail Mensuel'!A1" display="exercice" xr:uid="{00000000-0004-0000-0000-000008000000}"/>
    <hyperlink ref="E24" location="'5 - Detail Mensuel réponses'!A1" display="réponse" xr:uid="{00000000-0004-0000-0000-000009000000}"/>
    <hyperlink ref="D25" location="'6 - Statistiques par famille'!A1" display="exercice" xr:uid="{00000000-0004-0000-0000-00000A000000}"/>
    <hyperlink ref="E25" location="'6 - Stats par famille réponses'!A1" display="réponse" xr:uid="{00000000-0004-0000-0000-00000B000000}"/>
    <hyperlink ref="D26" location="'7 - Primes commerciaux'!A1" display="exercice" xr:uid="{00000000-0004-0000-0000-00000C000000}"/>
    <hyperlink ref="E26" location="'7 - Primes commerciaux réponses'!A1" display="réponse" xr:uid="{00000000-0004-0000-0000-00000D000000}"/>
    <hyperlink ref="D27" location="'8 - Dates d''échéances'!A1" display="exercice" xr:uid="{00000000-0004-0000-0000-00000E000000}"/>
    <hyperlink ref="E27" location="'8 - Dates d''échéances réponses'!A1" display="réponse" xr:uid="{00000000-0004-0000-0000-00000F000000}"/>
    <hyperlink ref="D28" location="'9 - Articles'!A1" display="exercice" xr:uid="{00000000-0004-0000-0000-000010000000}"/>
    <hyperlink ref="E28" location="'9 - Articles corrigé'!A1" display="réponse" xr:uid="{00000000-0004-0000-0000-000011000000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47"/>
  <sheetViews>
    <sheetView zoomScaleNormal="100" workbookViewId="0"/>
  </sheetViews>
  <sheetFormatPr baseColWidth="10" defaultRowHeight="15" x14ac:dyDescent="0.25"/>
  <cols>
    <col min="1" max="1" width="13.7109375" customWidth="1"/>
    <col min="2" max="2" width="13.5703125" style="28" customWidth="1"/>
    <col min="3" max="3" width="1.5703125" customWidth="1"/>
    <col min="4" max="4" width="13.85546875" bestFit="1" customWidth="1"/>
    <col min="5" max="5" width="11.85546875" style="28" bestFit="1" customWidth="1"/>
    <col min="6" max="6" width="1.42578125" customWidth="1"/>
    <col min="7" max="7" width="13.85546875" bestFit="1" customWidth="1"/>
    <col min="8" max="8" width="11.85546875" style="28" bestFit="1" customWidth="1"/>
  </cols>
  <sheetData>
    <row r="1" spans="1:8" x14ac:dyDescent="0.25">
      <c r="A1" s="27" t="s">
        <v>62</v>
      </c>
    </row>
    <row r="2" spans="1:8" x14ac:dyDescent="0.25">
      <c r="B2"/>
      <c r="E2"/>
      <c r="H2"/>
    </row>
    <row r="3" spans="1:8" x14ac:dyDescent="0.25">
      <c r="A3" s="111" t="s">
        <v>63</v>
      </c>
      <c r="B3" s="111"/>
      <c r="D3" s="111" t="s">
        <v>64</v>
      </c>
      <c r="E3" s="111"/>
      <c r="G3" s="111" t="s">
        <v>65</v>
      </c>
      <c r="H3" s="111"/>
    </row>
    <row r="4" spans="1:8" s="27" customFormat="1" x14ac:dyDescent="0.25">
      <c r="A4" s="17" t="s">
        <v>66</v>
      </c>
      <c r="B4" s="30" t="s">
        <v>67</v>
      </c>
      <c r="D4" s="17" t="s">
        <v>66</v>
      </c>
      <c r="E4" s="30" t="s">
        <v>67</v>
      </c>
      <c r="G4" s="17" t="s">
        <v>66</v>
      </c>
      <c r="H4" s="30" t="s">
        <v>67</v>
      </c>
    </row>
    <row r="5" spans="1:8" x14ac:dyDescent="0.25">
      <c r="A5" s="31" t="s">
        <v>68</v>
      </c>
      <c r="B5" s="22">
        <v>950</v>
      </c>
      <c r="D5" s="31" t="s">
        <v>68</v>
      </c>
      <c r="E5" s="22">
        <v>1850</v>
      </c>
      <c r="G5" s="31" t="s">
        <v>68</v>
      </c>
      <c r="H5" s="22">
        <v>1720</v>
      </c>
    </row>
    <row r="6" spans="1:8" x14ac:dyDescent="0.25">
      <c r="A6" s="31" t="s">
        <v>69</v>
      </c>
      <c r="B6" s="22">
        <v>3672</v>
      </c>
      <c r="D6" s="31" t="s">
        <v>69</v>
      </c>
      <c r="E6" s="22">
        <v>3856</v>
      </c>
      <c r="G6" s="31" t="s">
        <v>69</v>
      </c>
      <c r="H6" s="22">
        <v>3009</v>
      </c>
    </row>
    <row r="7" spans="1:8" x14ac:dyDescent="0.25">
      <c r="A7" s="31" t="s">
        <v>70</v>
      </c>
      <c r="B7" s="22">
        <v>3575</v>
      </c>
      <c r="D7" s="31" t="s">
        <v>70</v>
      </c>
      <c r="E7" s="22">
        <v>3105</v>
      </c>
      <c r="G7" s="31" t="s">
        <v>70</v>
      </c>
      <c r="H7" s="22">
        <v>3810</v>
      </c>
    </row>
    <row r="8" spans="1:8" x14ac:dyDescent="0.25">
      <c r="A8" s="31" t="s">
        <v>71</v>
      </c>
      <c r="B8" s="22">
        <v>3409</v>
      </c>
      <c r="D8" s="31" t="s">
        <v>71</v>
      </c>
      <c r="E8" s="22">
        <v>3089</v>
      </c>
      <c r="G8" s="31" t="s">
        <v>71</v>
      </c>
      <c r="H8" s="22">
        <v>3281</v>
      </c>
    </row>
    <row r="9" spans="1:8" x14ac:dyDescent="0.25">
      <c r="A9" s="31" t="s">
        <v>72</v>
      </c>
      <c r="B9" s="22">
        <v>3306</v>
      </c>
      <c r="D9" s="31" t="s">
        <v>72</v>
      </c>
      <c r="E9" s="22">
        <v>8354</v>
      </c>
      <c r="G9" s="31" t="s">
        <v>72</v>
      </c>
      <c r="H9" s="22">
        <v>2937</v>
      </c>
    </row>
    <row r="10" spans="1:8" x14ac:dyDescent="0.25">
      <c r="A10" s="31" t="s">
        <v>73</v>
      </c>
      <c r="B10" s="22">
        <v>2656</v>
      </c>
      <c r="D10" s="31" t="s">
        <v>73</v>
      </c>
      <c r="E10" s="22">
        <v>3508</v>
      </c>
      <c r="G10" s="31" t="s">
        <v>73</v>
      </c>
      <c r="H10" s="22">
        <v>3096</v>
      </c>
    </row>
    <row r="11" spans="1:8" x14ac:dyDescent="0.25">
      <c r="A11" s="31" t="s">
        <v>74</v>
      </c>
      <c r="B11" s="22">
        <v>2579</v>
      </c>
      <c r="D11" s="31" t="s">
        <v>74</v>
      </c>
      <c r="E11" s="22">
        <v>3565</v>
      </c>
      <c r="G11" s="31" t="s">
        <v>74</v>
      </c>
      <c r="H11" s="22">
        <v>3090</v>
      </c>
    </row>
    <row r="12" spans="1:8" x14ac:dyDescent="0.25">
      <c r="A12" s="31" t="s">
        <v>75</v>
      </c>
      <c r="B12" s="22">
        <v>3133</v>
      </c>
      <c r="D12" s="31" t="s">
        <v>75</v>
      </c>
      <c r="E12" s="22">
        <v>3173</v>
      </c>
      <c r="G12" s="31" t="s">
        <v>75</v>
      </c>
      <c r="H12" s="22">
        <v>2567</v>
      </c>
    </row>
    <row r="13" spans="1:8" x14ac:dyDescent="0.25">
      <c r="A13" s="31" t="s">
        <v>76</v>
      </c>
      <c r="B13" s="32">
        <f>SUM(B5:B12)</f>
        <v>23280</v>
      </c>
      <c r="D13" s="31" t="s">
        <v>76</v>
      </c>
      <c r="E13" s="32">
        <f>SUM(E5:E12)</f>
        <v>30500</v>
      </c>
      <c r="G13" s="31" t="s">
        <v>76</v>
      </c>
      <c r="H13" s="32">
        <f>SUM(H5:H12)</f>
        <v>23510</v>
      </c>
    </row>
    <row r="15" spans="1:8" x14ac:dyDescent="0.25">
      <c r="A15" s="111" t="s">
        <v>77</v>
      </c>
      <c r="B15" s="111"/>
      <c r="D15" s="111" t="s">
        <v>78</v>
      </c>
      <c r="E15" s="111"/>
      <c r="G15" s="111" t="s">
        <v>79</v>
      </c>
      <c r="H15" s="111"/>
    </row>
    <row r="16" spans="1:8" s="27" customFormat="1" x14ac:dyDescent="0.25">
      <c r="A16" s="17" t="s">
        <v>66</v>
      </c>
      <c r="B16" s="30" t="s">
        <v>67</v>
      </c>
      <c r="D16" s="17" t="s">
        <v>66</v>
      </c>
      <c r="E16" s="30" t="s">
        <v>67</v>
      </c>
      <c r="G16" s="17" t="s">
        <v>66</v>
      </c>
      <c r="H16" s="30" t="s">
        <v>67</v>
      </c>
    </row>
    <row r="17" spans="1:8" x14ac:dyDescent="0.25">
      <c r="A17" s="31" t="s">
        <v>68</v>
      </c>
      <c r="B17" s="22">
        <v>3684</v>
      </c>
      <c r="D17" s="31" t="s">
        <v>68</v>
      </c>
      <c r="E17" s="22">
        <v>628</v>
      </c>
      <c r="G17" s="31" t="s">
        <v>68</v>
      </c>
      <c r="H17" s="22">
        <v>2635</v>
      </c>
    </row>
    <row r="18" spans="1:8" x14ac:dyDescent="0.25">
      <c r="A18" s="31" t="s">
        <v>69</v>
      </c>
      <c r="B18" s="22">
        <v>3870</v>
      </c>
      <c r="D18" s="31" t="s">
        <v>69</v>
      </c>
      <c r="E18" s="22">
        <v>3568</v>
      </c>
      <c r="G18" s="31" t="s">
        <v>69</v>
      </c>
      <c r="H18" s="22">
        <v>3290</v>
      </c>
    </row>
    <row r="19" spans="1:8" x14ac:dyDescent="0.25">
      <c r="A19" s="31" t="s">
        <v>70</v>
      </c>
      <c r="B19" s="22">
        <v>3875</v>
      </c>
      <c r="D19" s="31" t="s">
        <v>70</v>
      </c>
      <c r="E19" s="22">
        <v>3809</v>
      </c>
      <c r="G19" s="31" t="s">
        <v>70</v>
      </c>
      <c r="H19" s="22">
        <v>3300</v>
      </c>
    </row>
    <row r="20" spans="1:8" x14ac:dyDescent="0.25">
      <c r="A20" s="31" t="s">
        <v>71</v>
      </c>
      <c r="B20" s="22">
        <v>3295</v>
      </c>
      <c r="D20" s="31" t="s">
        <v>71</v>
      </c>
      <c r="E20" s="22">
        <v>3157</v>
      </c>
      <c r="G20" s="31" t="s">
        <v>71</v>
      </c>
      <c r="H20" s="22">
        <v>3615</v>
      </c>
    </row>
    <row r="21" spans="1:8" x14ac:dyDescent="0.25">
      <c r="A21" s="31" t="s">
        <v>72</v>
      </c>
      <c r="B21" s="22">
        <v>4236</v>
      </c>
      <c r="D21" s="31" t="s">
        <v>72</v>
      </c>
      <c r="E21" s="22">
        <v>4258</v>
      </c>
      <c r="G21" s="31" t="s">
        <v>72</v>
      </c>
      <c r="H21" s="22">
        <v>5600</v>
      </c>
    </row>
    <row r="22" spans="1:8" x14ac:dyDescent="0.25">
      <c r="A22" s="31" t="s">
        <v>73</v>
      </c>
      <c r="B22" s="22">
        <v>3750</v>
      </c>
      <c r="D22" s="31" t="s">
        <v>73</v>
      </c>
      <c r="E22" s="22">
        <v>2955</v>
      </c>
      <c r="G22" s="31" t="s">
        <v>73</v>
      </c>
      <c r="H22" s="22">
        <v>2630</v>
      </c>
    </row>
    <row r="23" spans="1:8" x14ac:dyDescent="0.25">
      <c r="A23" s="31" t="s">
        <v>74</v>
      </c>
      <c r="B23" s="22">
        <v>3331</v>
      </c>
      <c r="D23" s="31" t="s">
        <v>74</v>
      </c>
      <c r="E23" s="22">
        <v>2697</v>
      </c>
      <c r="G23" s="31" t="s">
        <v>74</v>
      </c>
      <c r="H23" s="22">
        <v>3289</v>
      </c>
    </row>
    <row r="24" spans="1:8" x14ac:dyDescent="0.25">
      <c r="A24" s="31" t="s">
        <v>75</v>
      </c>
      <c r="B24" s="22">
        <v>3748</v>
      </c>
      <c r="D24" s="31" t="s">
        <v>75</v>
      </c>
      <c r="E24" s="22">
        <v>3646</v>
      </c>
      <c r="G24" s="31" t="s">
        <v>75</v>
      </c>
      <c r="H24" s="22">
        <v>3407</v>
      </c>
    </row>
    <row r="25" spans="1:8" x14ac:dyDescent="0.25">
      <c r="A25" s="31" t="s">
        <v>76</v>
      </c>
      <c r="B25" s="32">
        <f>SUM(B17:B24)</f>
        <v>29789</v>
      </c>
      <c r="D25" s="31" t="s">
        <v>76</v>
      </c>
      <c r="E25" s="32">
        <f>SUM(E17:E24)</f>
        <v>24718</v>
      </c>
      <c r="G25" s="31" t="s">
        <v>76</v>
      </c>
      <c r="H25" s="32">
        <f>SUM(H17:H24)</f>
        <v>27766</v>
      </c>
    </row>
    <row r="28" spans="1:8" x14ac:dyDescent="0.25">
      <c r="A28" t="s">
        <v>146</v>
      </c>
    </row>
    <row r="30" spans="1:8" x14ac:dyDescent="0.25">
      <c r="A30" s="62" t="s">
        <v>148</v>
      </c>
    </row>
    <row r="31" spans="1:8" x14ac:dyDescent="0.25">
      <c r="A31" t="s">
        <v>147</v>
      </c>
    </row>
    <row r="33" spans="1:2" x14ac:dyDescent="0.25">
      <c r="A33" s="62" t="s">
        <v>149</v>
      </c>
    </row>
    <row r="34" spans="1:2" x14ac:dyDescent="0.25">
      <c r="A34" t="s">
        <v>150</v>
      </c>
    </row>
    <row r="36" spans="1:2" x14ac:dyDescent="0.25">
      <c r="A36" s="29" t="s">
        <v>151</v>
      </c>
      <c r="B36" s="59">
        <v>2014</v>
      </c>
    </row>
    <row r="37" spans="1:2" x14ac:dyDescent="0.25">
      <c r="A37" s="31"/>
      <c r="B37" s="60" t="s">
        <v>152</v>
      </c>
    </row>
    <row r="38" spans="1:2" x14ac:dyDescent="0.25">
      <c r="A38" s="31" t="s">
        <v>63</v>
      </c>
      <c r="B38" s="32"/>
    </row>
    <row r="39" spans="1:2" x14ac:dyDescent="0.25">
      <c r="A39" s="31" t="s">
        <v>153</v>
      </c>
      <c r="B39" s="32"/>
    </row>
    <row r="40" spans="1:2" x14ac:dyDescent="0.25">
      <c r="A40" s="31" t="s">
        <v>65</v>
      </c>
      <c r="B40" s="32"/>
    </row>
    <row r="41" spans="1:2" x14ac:dyDescent="0.25">
      <c r="A41" s="31" t="s">
        <v>77</v>
      </c>
      <c r="B41" s="32"/>
    </row>
    <row r="42" spans="1:2" x14ac:dyDescent="0.25">
      <c r="A42" s="31" t="s">
        <v>78</v>
      </c>
      <c r="B42" s="32"/>
    </row>
    <row r="43" spans="1:2" x14ac:dyDescent="0.25">
      <c r="A43" s="31" t="s">
        <v>79</v>
      </c>
      <c r="B43" s="32"/>
    </row>
    <row r="44" spans="1:2" x14ac:dyDescent="0.25">
      <c r="A44" s="31" t="s">
        <v>76</v>
      </c>
      <c r="B44" s="32"/>
    </row>
    <row r="46" spans="1:2" x14ac:dyDescent="0.25">
      <c r="A46" s="62" t="s">
        <v>154</v>
      </c>
    </row>
    <row r="47" spans="1:2" x14ac:dyDescent="0.25">
      <c r="A47" s="62" t="s">
        <v>155</v>
      </c>
    </row>
  </sheetData>
  <mergeCells count="6">
    <mergeCell ref="A3:B3"/>
    <mergeCell ref="D3:E3"/>
    <mergeCell ref="G3:H3"/>
    <mergeCell ref="A15:B15"/>
    <mergeCell ref="D15:E15"/>
    <mergeCell ref="G15:H1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&amp;L&amp;F/&amp;A</oddHeader>
    <oddFooter>&amp;L&amp;F/&amp;A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81"/>
  <sheetViews>
    <sheetView zoomScaleNormal="100" workbookViewId="0"/>
  </sheetViews>
  <sheetFormatPr baseColWidth="10" defaultRowHeight="15" x14ac:dyDescent="0.25"/>
  <cols>
    <col min="1" max="1" width="13.7109375" customWidth="1"/>
    <col min="2" max="2" width="13.5703125" style="28" customWidth="1"/>
    <col min="3" max="3" width="1.5703125" customWidth="1"/>
    <col min="4" max="4" width="13.85546875" bestFit="1" customWidth="1"/>
    <col min="5" max="5" width="11.85546875" style="28" bestFit="1" customWidth="1"/>
    <col min="6" max="6" width="1.42578125" customWidth="1"/>
    <col min="7" max="7" width="13.85546875" bestFit="1" customWidth="1"/>
    <col min="8" max="8" width="11.85546875" style="28" bestFit="1" customWidth="1"/>
    <col min="10" max="10" width="3.28515625" customWidth="1"/>
  </cols>
  <sheetData>
    <row r="1" spans="1:8" x14ac:dyDescent="0.25">
      <c r="A1" s="27" t="s">
        <v>62</v>
      </c>
    </row>
    <row r="2" spans="1:8" x14ac:dyDescent="0.25">
      <c r="B2"/>
      <c r="E2"/>
      <c r="H2"/>
    </row>
    <row r="3" spans="1:8" x14ac:dyDescent="0.25">
      <c r="A3" s="111" t="s">
        <v>63</v>
      </c>
      <c r="B3" s="111"/>
      <c r="D3" s="111" t="s">
        <v>64</v>
      </c>
      <c r="E3" s="111"/>
      <c r="G3" s="111" t="s">
        <v>65</v>
      </c>
      <c r="H3" s="111"/>
    </row>
    <row r="4" spans="1:8" s="27" customFormat="1" x14ac:dyDescent="0.25">
      <c r="A4" s="17" t="s">
        <v>66</v>
      </c>
      <c r="B4" s="30" t="s">
        <v>67</v>
      </c>
      <c r="D4" s="17" t="s">
        <v>66</v>
      </c>
      <c r="E4" s="30" t="s">
        <v>67</v>
      </c>
      <c r="G4" s="17" t="s">
        <v>66</v>
      </c>
      <c r="H4" s="30" t="s">
        <v>67</v>
      </c>
    </row>
    <row r="5" spans="1:8" x14ac:dyDescent="0.25">
      <c r="A5" s="31" t="s">
        <v>68</v>
      </c>
      <c r="B5" s="22">
        <v>950</v>
      </c>
      <c r="D5" s="31" t="s">
        <v>68</v>
      </c>
      <c r="E5" s="22">
        <v>1850</v>
      </c>
      <c r="G5" s="31" t="s">
        <v>68</v>
      </c>
      <c r="H5" s="22">
        <v>1720</v>
      </c>
    </row>
    <row r="6" spans="1:8" x14ac:dyDescent="0.25">
      <c r="A6" s="31" t="s">
        <v>69</v>
      </c>
      <c r="B6" s="22">
        <v>3672</v>
      </c>
      <c r="D6" s="31" t="s">
        <v>69</v>
      </c>
      <c r="E6" s="22">
        <v>3856</v>
      </c>
      <c r="G6" s="31" t="s">
        <v>69</v>
      </c>
      <c r="H6" s="22">
        <v>3009</v>
      </c>
    </row>
    <row r="7" spans="1:8" x14ac:dyDescent="0.25">
      <c r="A7" s="31" t="s">
        <v>70</v>
      </c>
      <c r="B7" s="22">
        <v>3575</v>
      </c>
      <c r="D7" s="31" t="s">
        <v>70</v>
      </c>
      <c r="E7" s="22">
        <v>3105</v>
      </c>
      <c r="G7" s="31" t="s">
        <v>70</v>
      </c>
      <c r="H7" s="22">
        <v>3810</v>
      </c>
    </row>
    <row r="8" spans="1:8" x14ac:dyDescent="0.25">
      <c r="A8" s="31" t="s">
        <v>71</v>
      </c>
      <c r="B8" s="22">
        <v>3409</v>
      </c>
      <c r="D8" s="31" t="s">
        <v>71</v>
      </c>
      <c r="E8" s="22">
        <v>3089</v>
      </c>
      <c r="G8" s="31" t="s">
        <v>71</v>
      </c>
      <c r="H8" s="22">
        <v>3281</v>
      </c>
    </row>
    <row r="9" spans="1:8" x14ac:dyDescent="0.25">
      <c r="A9" s="31" t="s">
        <v>72</v>
      </c>
      <c r="B9" s="22">
        <v>3306</v>
      </c>
      <c r="D9" s="31" t="s">
        <v>72</v>
      </c>
      <c r="E9" s="22">
        <v>8354</v>
      </c>
      <c r="G9" s="31" t="s">
        <v>72</v>
      </c>
      <c r="H9" s="22">
        <v>2937</v>
      </c>
    </row>
    <row r="10" spans="1:8" x14ac:dyDescent="0.25">
      <c r="A10" s="31" t="s">
        <v>73</v>
      </c>
      <c r="B10" s="22">
        <v>2656</v>
      </c>
      <c r="D10" s="31" t="s">
        <v>73</v>
      </c>
      <c r="E10" s="22">
        <v>3508</v>
      </c>
      <c r="G10" s="31" t="s">
        <v>73</v>
      </c>
      <c r="H10" s="22">
        <v>3096</v>
      </c>
    </row>
    <row r="11" spans="1:8" x14ac:dyDescent="0.25">
      <c r="A11" s="31" t="s">
        <v>74</v>
      </c>
      <c r="B11" s="22">
        <v>2579</v>
      </c>
      <c r="D11" s="31" t="s">
        <v>74</v>
      </c>
      <c r="E11" s="22">
        <v>3565</v>
      </c>
      <c r="G11" s="31" t="s">
        <v>74</v>
      </c>
      <c r="H11" s="22">
        <v>3090</v>
      </c>
    </row>
    <row r="12" spans="1:8" x14ac:dyDescent="0.25">
      <c r="A12" s="31" t="s">
        <v>75</v>
      </c>
      <c r="B12" s="22">
        <v>3133</v>
      </c>
      <c r="D12" s="31" t="s">
        <v>75</v>
      </c>
      <c r="E12" s="22">
        <v>3173</v>
      </c>
      <c r="G12" s="31" t="s">
        <v>75</v>
      </c>
      <c r="H12" s="22">
        <v>2567</v>
      </c>
    </row>
    <row r="13" spans="1:8" x14ac:dyDescent="0.25">
      <c r="A13" s="31" t="s">
        <v>76</v>
      </c>
      <c r="B13" s="32">
        <f>SUM(B5:B12)</f>
        <v>23280</v>
      </c>
      <c r="D13" s="31" t="s">
        <v>76</v>
      </c>
      <c r="E13" s="32">
        <f>SUM(E5:E12)</f>
        <v>30500</v>
      </c>
      <c r="G13" s="31" t="s">
        <v>76</v>
      </c>
      <c r="H13" s="32">
        <f>SUM(H5:H12)</f>
        <v>23510</v>
      </c>
    </row>
    <row r="15" spans="1:8" x14ac:dyDescent="0.25">
      <c r="A15" s="111" t="s">
        <v>77</v>
      </c>
      <c r="B15" s="111"/>
      <c r="D15" s="111" t="s">
        <v>78</v>
      </c>
      <c r="E15" s="111"/>
      <c r="G15" s="111" t="s">
        <v>79</v>
      </c>
      <c r="H15" s="111"/>
    </row>
    <row r="16" spans="1:8" s="27" customFormat="1" x14ac:dyDescent="0.25">
      <c r="A16" s="17" t="s">
        <v>66</v>
      </c>
      <c r="B16" s="30" t="s">
        <v>67</v>
      </c>
      <c r="D16" s="17" t="s">
        <v>66</v>
      </c>
      <c r="E16" s="30" t="s">
        <v>67</v>
      </c>
      <c r="G16" s="17" t="s">
        <v>66</v>
      </c>
      <c r="H16" s="30" t="s">
        <v>67</v>
      </c>
    </row>
    <row r="17" spans="1:8" x14ac:dyDescent="0.25">
      <c r="A17" s="31" t="s">
        <v>68</v>
      </c>
      <c r="B17" s="22">
        <v>3684</v>
      </c>
      <c r="D17" s="31" t="s">
        <v>68</v>
      </c>
      <c r="E17" s="22">
        <v>628</v>
      </c>
      <c r="G17" s="31" t="s">
        <v>68</v>
      </c>
      <c r="H17" s="22">
        <v>2635</v>
      </c>
    </row>
    <row r="18" spans="1:8" x14ac:dyDescent="0.25">
      <c r="A18" s="31" t="s">
        <v>69</v>
      </c>
      <c r="B18" s="22">
        <v>3870</v>
      </c>
      <c r="D18" s="31" t="s">
        <v>69</v>
      </c>
      <c r="E18" s="22">
        <v>3568</v>
      </c>
      <c r="G18" s="31" t="s">
        <v>69</v>
      </c>
      <c r="H18" s="22">
        <v>3290</v>
      </c>
    </row>
    <row r="19" spans="1:8" x14ac:dyDescent="0.25">
      <c r="A19" s="31" t="s">
        <v>70</v>
      </c>
      <c r="B19" s="22">
        <v>3875</v>
      </c>
      <c r="D19" s="31" t="s">
        <v>70</v>
      </c>
      <c r="E19" s="22">
        <v>3809</v>
      </c>
      <c r="G19" s="31" t="s">
        <v>70</v>
      </c>
      <c r="H19" s="22">
        <v>3300</v>
      </c>
    </row>
    <row r="20" spans="1:8" x14ac:dyDescent="0.25">
      <c r="A20" s="31" t="s">
        <v>71</v>
      </c>
      <c r="B20" s="22">
        <v>3295</v>
      </c>
      <c r="D20" s="31" t="s">
        <v>71</v>
      </c>
      <c r="E20" s="22">
        <v>3157</v>
      </c>
      <c r="G20" s="31" t="s">
        <v>71</v>
      </c>
      <c r="H20" s="22">
        <v>3615</v>
      </c>
    </row>
    <row r="21" spans="1:8" x14ac:dyDescent="0.25">
      <c r="A21" s="31" t="s">
        <v>72</v>
      </c>
      <c r="B21" s="22">
        <v>4236</v>
      </c>
      <c r="D21" s="31" t="s">
        <v>72</v>
      </c>
      <c r="E21" s="22">
        <v>4258</v>
      </c>
      <c r="G21" s="31" t="s">
        <v>72</v>
      </c>
      <c r="H21" s="22">
        <v>5600</v>
      </c>
    </row>
    <row r="22" spans="1:8" x14ac:dyDescent="0.25">
      <c r="A22" s="31" t="s">
        <v>73</v>
      </c>
      <c r="B22" s="22">
        <v>3750</v>
      </c>
      <c r="D22" s="31" t="s">
        <v>73</v>
      </c>
      <c r="E22" s="22">
        <v>2955</v>
      </c>
      <c r="G22" s="31" t="s">
        <v>73</v>
      </c>
      <c r="H22" s="22">
        <v>2630</v>
      </c>
    </row>
    <row r="23" spans="1:8" x14ac:dyDescent="0.25">
      <c r="A23" s="31" t="s">
        <v>74</v>
      </c>
      <c r="B23" s="22">
        <v>3331</v>
      </c>
      <c r="D23" s="31" t="s">
        <v>74</v>
      </c>
      <c r="E23" s="22">
        <v>2697</v>
      </c>
      <c r="G23" s="31" t="s">
        <v>74</v>
      </c>
      <c r="H23" s="22">
        <v>3289</v>
      </c>
    </row>
    <row r="24" spans="1:8" x14ac:dyDescent="0.25">
      <c r="A24" s="31" t="s">
        <v>75</v>
      </c>
      <c r="B24" s="22">
        <v>3748</v>
      </c>
      <c r="D24" s="31" t="s">
        <v>75</v>
      </c>
      <c r="E24" s="22">
        <v>3646</v>
      </c>
      <c r="G24" s="31" t="s">
        <v>75</v>
      </c>
      <c r="H24" s="22">
        <v>3407</v>
      </c>
    </row>
    <row r="25" spans="1:8" x14ac:dyDescent="0.25">
      <c r="A25" s="31" t="s">
        <v>76</v>
      </c>
      <c r="B25" s="32">
        <f>SUM(B17:B24)</f>
        <v>29789</v>
      </c>
      <c r="D25" s="31" t="s">
        <v>76</v>
      </c>
      <c r="E25" s="32">
        <f>SUM(E17:E24)</f>
        <v>24718</v>
      </c>
      <c r="G25" s="31" t="s">
        <v>76</v>
      </c>
      <c r="H25" s="32">
        <f>SUM(H17:H24)</f>
        <v>27766</v>
      </c>
    </row>
    <row r="28" spans="1:8" x14ac:dyDescent="0.25">
      <c r="A28" t="s">
        <v>146</v>
      </c>
    </row>
    <row r="30" spans="1:8" x14ac:dyDescent="0.25">
      <c r="A30" t="s">
        <v>148</v>
      </c>
    </row>
    <row r="31" spans="1:8" x14ac:dyDescent="0.25">
      <c r="A31" t="s">
        <v>147</v>
      </c>
    </row>
    <row r="33" spans="1:2" x14ac:dyDescent="0.25">
      <c r="A33" t="s">
        <v>206</v>
      </c>
    </row>
    <row r="34" spans="1:2" x14ac:dyDescent="0.25">
      <c r="A34" t="s">
        <v>150</v>
      </c>
    </row>
    <row r="36" spans="1:2" x14ac:dyDescent="0.25">
      <c r="A36" s="63" t="s">
        <v>151</v>
      </c>
      <c r="B36" s="59">
        <v>2014</v>
      </c>
    </row>
    <row r="37" spans="1:2" x14ac:dyDescent="0.25">
      <c r="A37" s="31"/>
      <c r="B37" s="60" t="s">
        <v>152</v>
      </c>
    </row>
    <row r="38" spans="1:2" x14ac:dyDescent="0.25">
      <c r="A38" s="31" t="s">
        <v>63</v>
      </c>
      <c r="B38" s="32"/>
    </row>
    <row r="39" spans="1:2" x14ac:dyDescent="0.25">
      <c r="A39" s="31" t="s">
        <v>153</v>
      </c>
      <c r="B39" s="32"/>
    </row>
    <row r="40" spans="1:2" x14ac:dyDescent="0.25">
      <c r="A40" s="31" t="s">
        <v>65</v>
      </c>
      <c r="B40" s="32"/>
    </row>
    <row r="41" spans="1:2" x14ac:dyDescent="0.25">
      <c r="A41" s="31" t="s">
        <v>77</v>
      </c>
      <c r="B41" s="32"/>
    </row>
    <row r="42" spans="1:2" x14ac:dyDescent="0.25">
      <c r="A42" s="31" t="s">
        <v>78</v>
      </c>
      <c r="B42" s="32"/>
    </row>
    <row r="43" spans="1:2" x14ac:dyDescent="0.25">
      <c r="A43" s="31" t="s">
        <v>79</v>
      </c>
      <c r="B43" s="32"/>
    </row>
    <row r="44" spans="1:2" x14ac:dyDescent="0.25">
      <c r="A44" s="31" t="s">
        <v>76</v>
      </c>
      <c r="B44" s="32"/>
    </row>
    <row r="46" spans="1:2" x14ac:dyDescent="0.25">
      <c r="A46" t="s">
        <v>154</v>
      </c>
    </row>
    <row r="47" spans="1:2" x14ac:dyDescent="0.25">
      <c r="A47" t="s">
        <v>155</v>
      </c>
    </row>
    <row r="50" spans="1:1" ht="18.75" x14ac:dyDescent="0.3">
      <c r="A50" s="77" t="s">
        <v>174</v>
      </c>
    </row>
    <row r="51" spans="1:1" x14ac:dyDescent="0.25">
      <c r="A51" s="68" t="s">
        <v>207</v>
      </c>
    </row>
    <row r="52" spans="1:1" x14ac:dyDescent="0.25">
      <c r="A52" s="68" t="s">
        <v>208</v>
      </c>
    </row>
    <row r="53" spans="1:1" x14ac:dyDescent="0.25">
      <c r="A53" s="68" t="s">
        <v>209</v>
      </c>
    </row>
    <row r="54" spans="1:1" x14ac:dyDescent="0.25">
      <c r="A54" s="78" t="s">
        <v>210</v>
      </c>
    </row>
    <row r="55" spans="1:1" x14ac:dyDescent="0.25">
      <c r="A55" s="68" t="s">
        <v>211</v>
      </c>
    </row>
    <row r="56" spans="1:1" x14ac:dyDescent="0.25">
      <c r="A56" s="68" t="s">
        <v>212</v>
      </c>
    </row>
    <row r="57" spans="1:1" x14ac:dyDescent="0.25">
      <c r="A57" s="68" t="s">
        <v>213</v>
      </c>
    </row>
    <row r="58" spans="1:1" x14ac:dyDescent="0.25">
      <c r="A58" s="68" t="s">
        <v>214</v>
      </c>
    </row>
    <row r="59" spans="1:1" x14ac:dyDescent="0.25">
      <c r="A59" s="69"/>
    </row>
    <row r="60" spans="1:1" x14ac:dyDescent="0.25">
      <c r="A60" s="78" t="s">
        <v>215</v>
      </c>
    </row>
    <row r="61" spans="1:1" x14ac:dyDescent="0.25">
      <c r="A61" s="68" t="s">
        <v>216</v>
      </c>
    </row>
    <row r="62" spans="1:1" x14ac:dyDescent="0.25">
      <c r="A62" s="78" t="s">
        <v>217</v>
      </c>
    </row>
    <row r="63" spans="1:1" x14ac:dyDescent="0.25">
      <c r="A63" s="68" t="s">
        <v>218</v>
      </c>
    </row>
    <row r="64" spans="1:1" x14ac:dyDescent="0.25">
      <c r="A64" s="68" t="s">
        <v>219</v>
      </c>
    </row>
    <row r="65" spans="1:1" x14ac:dyDescent="0.25">
      <c r="A65" s="68" t="s">
        <v>220</v>
      </c>
    </row>
    <row r="66" spans="1:1" x14ac:dyDescent="0.25">
      <c r="A66" s="68" t="s">
        <v>221</v>
      </c>
    </row>
    <row r="67" spans="1:1" x14ac:dyDescent="0.25">
      <c r="A67" s="68" t="s">
        <v>222</v>
      </c>
    </row>
    <row r="68" spans="1:1" x14ac:dyDescent="0.25">
      <c r="A68" s="69"/>
    </row>
    <row r="69" spans="1:1" x14ac:dyDescent="0.25">
      <c r="A69" s="78" t="s">
        <v>175</v>
      </c>
    </row>
    <row r="70" spans="1:1" x14ac:dyDescent="0.25">
      <c r="A70" s="68" t="s">
        <v>223</v>
      </c>
    </row>
    <row r="71" spans="1:1" x14ac:dyDescent="0.25">
      <c r="A71" s="68" t="s">
        <v>224</v>
      </c>
    </row>
    <row r="72" spans="1:1" x14ac:dyDescent="0.25">
      <c r="A72" s="68" t="s">
        <v>225</v>
      </c>
    </row>
    <row r="73" spans="1:1" x14ac:dyDescent="0.25">
      <c r="A73" s="68" t="s">
        <v>226</v>
      </c>
    </row>
    <row r="74" spans="1:1" x14ac:dyDescent="0.25">
      <c r="A74" s="68" t="s">
        <v>227</v>
      </c>
    </row>
    <row r="75" spans="1:1" x14ac:dyDescent="0.25">
      <c r="A75" s="68" t="s">
        <v>228</v>
      </c>
    </row>
    <row r="76" spans="1:1" x14ac:dyDescent="0.25">
      <c r="A76" s="68" t="s">
        <v>229</v>
      </c>
    </row>
    <row r="77" spans="1:1" x14ac:dyDescent="0.25">
      <c r="A77" s="68" t="s">
        <v>230</v>
      </c>
    </row>
    <row r="78" spans="1:1" x14ac:dyDescent="0.25">
      <c r="A78" s="69"/>
    </row>
    <row r="79" spans="1:1" x14ac:dyDescent="0.25">
      <c r="A79" s="78" t="s">
        <v>231</v>
      </c>
    </row>
    <row r="80" spans="1:1" x14ac:dyDescent="0.25">
      <c r="A80" s="68" t="s">
        <v>232</v>
      </c>
    </row>
    <row r="81" spans="1:1" x14ac:dyDescent="0.25">
      <c r="A81" s="68" t="s">
        <v>233</v>
      </c>
    </row>
  </sheetData>
  <mergeCells count="6">
    <mergeCell ref="A3:B3"/>
    <mergeCell ref="D3:E3"/>
    <mergeCell ref="G3:H3"/>
    <mergeCell ref="A15:B15"/>
    <mergeCell ref="D15:E15"/>
    <mergeCell ref="G15:H15"/>
  </mergeCells>
  <pageMargins left="0.25" right="0.25" top="0.75" bottom="0.75" header="0.3" footer="0.3"/>
  <pageSetup paperSize="9" scale="94" orientation="portrait" r:id="rId1"/>
  <rowBreaks count="1" manualBreakCount="1">
    <brk id="48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31"/>
  <sheetViews>
    <sheetView zoomScaleNormal="100" workbookViewId="0"/>
  </sheetViews>
  <sheetFormatPr baseColWidth="10" defaultRowHeight="15" x14ac:dyDescent="0.25"/>
  <cols>
    <col min="4" max="4" width="5.140625" customWidth="1"/>
  </cols>
  <sheetData>
    <row r="1" spans="1:8" s="18" customFormat="1" ht="45" x14ac:dyDescent="0.25">
      <c r="A1" s="17" t="s">
        <v>102</v>
      </c>
      <c r="B1" s="17" t="s">
        <v>101</v>
      </c>
      <c r="C1" s="17" t="s">
        <v>100</v>
      </c>
      <c r="E1"/>
      <c r="F1" s="35" t="s">
        <v>99</v>
      </c>
      <c r="G1" s="35" t="s">
        <v>98</v>
      </c>
      <c r="H1" s="35" t="s">
        <v>97</v>
      </c>
    </row>
    <row r="2" spans="1:8" x14ac:dyDescent="0.25">
      <c r="A2" s="31" t="s">
        <v>81</v>
      </c>
      <c r="B2" s="31" t="s">
        <v>96</v>
      </c>
      <c r="C2" s="22">
        <v>656</v>
      </c>
      <c r="E2" s="31" t="s">
        <v>81</v>
      </c>
      <c r="F2" s="34"/>
      <c r="G2" s="34"/>
      <c r="H2" s="33"/>
    </row>
    <row r="3" spans="1:8" x14ac:dyDescent="0.25">
      <c r="A3" s="31" t="s">
        <v>83</v>
      </c>
      <c r="B3" s="31" t="s">
        <v>95</v>
      </c>
      <c r="C3" s="22">
        <v>162</v>
      </c>
      <c r="E3" s="31" t="s">
        <v>83</v>
      </c>
      <c r="F3" s="34"/>
      <c r="G3" s="34"/>
      <c r="H3" s="33"/>
    </row>
    <row r="4" spans="1:8" x14ac:dyDescent="0.25">
      <c r="A4" s="31" t="s">
        <v>81</v>
      </c>
      <c r="B4" s="31" t="s">
        <v>94</v>
      </c>
      <c r="C4" s="22">
        <v>174</v>
      </c>
    </row>
    <row r="5" spans="1:8" x14ac:dyDescent="0.25">
      <c r="A5" s="31" t="s">
        <v>81</v>
      </c>
      <c r="B5" s="31" t="s">
        <v>93</v>
      </c>
      <c r="C5" s="22">
        <v>290</v>
      </c>
    </row>
    <row r="6" spans="1:8" x14ac:dyDescent="0.25">
      <c r="A6" s="31" t="s">
        <v>83</v>
      </c>
      <c r="B6" s="31" t="s">
        <v>92</v>
      </c>
      <c r="C6" s="22">
        <v>427</v>
      </c>
    </row>
    <row r="7" spans="1:8" x14ac:dyDescent="0.25">
      <c r="A7" s="31" t="s">
        <v>81</v>
      </c>
      <c r="B7" s="31" t="s">
        <v>91</v>
      </c>
      <c r="C7" s="22">
        <v>448</v>
      </c>
    </row>
    <row r="8" spans="1:8" x14ac:dyDescent="0.25">
      <c r="A8" s="31" t="s">
        <v>83</v>
      </c>
      <c r="B8" s="31" t="s">
        <v>90</v>
      </c>
      <c r="C8" s="22">
        <v>358</v>
      </c>
    </row>
    <row r="9" spans="1:8" x14ac:dyDescent="0.25">
      <c r="A9" s="31" t="s">
        <v>81</v>
      </c>
      <c r="B9" s="31" t="s">
        <v>89</v>
      </c>
      <c r="C9" s="22">
        <v>694</v>
      </c>
    </row>
    <row r="10" spans="1:8" x14ac:dyDescent="0.25">
      <c r="A10" s="31" t="s">
        <v>81</v>
      </c>
      <c r="B10" s="31" t="s">
        <v>88</v>
      </c>
      <c r="C10" s="22">
        <v>255</v>
      </c>
    </row>
    <row r="11" spans="1:8" x14ac:dyDescent="0.25">
      <c r="A11" s="31" t="s">
        <v>81</v>
      </c>
      <c r="B11" s="31" t="s">
        <v>87</v>
      </c>
      <c r="C11" s="22">
        <v>956</v>
      </c>
    </row>
    <row r="12" spans="1:8" x14ac:dyDescent="0.25">
      <c r="A12" s="31" t="s">
        <v>83</v>
      </c>
      <c r="B12" s="31" t="s">
        <v>86</v>
      </c>
      <c r="C12" s="22">
        <v>536</v>
      </c>
    </row>
    <row r="13" spans="1:8" x14ac:dyDescent="0.25">
      <c r="A13" s="31" t="s">
        <v>81</v>
      </c>
      <c r="B13" s="31" t="s">
        <v>85</v>
      </c>
      <c r="C13" s="22">
        <v>208</v>
      </c>
    </row>
    <row r="14" spans="1:8" x14ac:dyDescent="0.25">
      <c r="A14" s="31" t="s">
        <v>83</v>
      </c>
      <c r="B14" s="31" t="s">
        <v>84</v>
      </c>
      <c r="C14" s="22">
        <v>807</v>
      </c>
    </row>
    <row r="15" spans="1:8" x14ac:dyDescent="0.25">
      <c r="A15" s="31" t="s">
        <v>83</v>
      </c>
      <c r="B15" s="31" t="s">
        <v>82</v>
      </c>
      <c r="C15" s="22">
        <v>841</v>
      </c>
    </row>
    <row r="16" spans="1:8" x14ac:dyDescent="0.25">
      <c r="A16" s="31" t="s">
        <v>81</v>
      </c>
      <c r="B16" s="31" t="s">
        <v>80</v>
      </c>
      <c r="C16" s="22">
        <v>920</v>
      </c>
    </row>
    <row r="17" spans="1:3" x14ac:dyDescent="0.25">
      <c r="A17" s="31"/>
      <c r="B17" s="31"/>
      <c r="C17" s="31"/>
    </row>
    <row r="18" spans="1:3" x14ac:dyDescent="0.25">
      <c r="A18" s="31"/>
      <c r="B18" s="31"/>
      <c r="C18" s="31"/>
    </row>
    <row r="19" spans="1:3" x14ac:dyDescent="0.25">
      <c r="A19" s="31"/>
      <c r="B19" s="31"/>
      <c r="C19" s="31"/>
    </row>
    <row r="20" spans="1:3" x14ac:dyDescent="0.25">
      <c r="A20" s="31"/>
      <c r="B20" s="31"/>
      <c r="C20" s="31"/>
    </row>
    <row r="21" spans="1:3" x14ac:dyDescent="0.25">
      <c r="A21" s="31"/>
      <c r="B21" s="31"/>
      <c r="C21" s="31"/>
    </row>
    <row r="22" spans="1:3" x14ac:dyDescent="0.25">
      <c r="A22" s="31"/>
      <c r="B22" s="31"/>
      <c r="C22" s="31"/>
    </row>
    <row r="23" spans="1:3" x14ac:dyDescent="0.25">
      <c r="A23" s="31"/>
      <c r="B23" s="31"/>
      <c r="C23" s="31"/>
    </row>
    <row r="26" spans="1:3" x14ac:dyDescent="0.25">
      <c r="A26" s="27" t="s">
        <v>156</v>
      </c>
    </row>
    <row r="27" spans="1:3" x14ac:dyDescent="0.25">
      <c r="A27" t="s">
        <v>157</v>
      </c>
    </row>
    <row r="28" spans="1:3" x14ac:dyDescent="0.25">
      <c r="A28" t="s">
        <v>158</v>
      </c>
    </row>
    <row r="29" spans="1:3" x14ac:dyDescent="0.25">
      <c r="A29" s="61" t="s">
        <v>159</v>
      </c>
    </row>
    <row r="30" spans="1:3" x14ac:dyDescent="0.25">
      <c r="A30" s="61" t="s">
        <v>160</v>
      </c>
    </row>
    <row r="31" spans="1:3" x14ac:dyDescent="0.25">
      <c r="A31" s="61" t="s">
        <v>161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&amp;L&amp;F/&amp;A</oddHeader>
    <oddFooter>&amp;L&amp;F/&amp;A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H36"/>
  <sheetViews>
    <sheetView zoomScaleNormal="100" workbookViewId="0">
      <selection activeCell="E7" sqref="E7:F9"/>
    </sheetView>
  </sheetViews>
  <sheetFormatPr baseColWidth="10" defaultRowHeight="15" x14ac:dyDescent="0.25"/>
  <sheetData>
    <row r="1" spans="1:8" s="18" customFormat="1" ht="45" x14ac:dyDescent="0.25">
      <c r="A1" s="17" t="s">
        <v>102</v>
      </c>
      <c r="B1" s="17" t="s">
        <v>101</v>
      </c>
      <c r="C1" s="17" t="s">
        <v>100</v>
      </c>
      <c r="E1"/>
      <c r="F1" s="35" t="s">
        <v>99</v>
      </c>
      <c r="G1" s="35" t="s">
        <v>98</v>
      </c>
      <c r="H1" s="35" t="s">
        <v>97</v>
      </c>
    </row>
    <row r="2" spans="1:8" x14ac:dyDescent="0.25">
      <c r="A2" s="31" t="s">
        <v>81</v>
      </c>
      <c r="B2" s="31" t="s">
        <v>96</v>
      </c>
      <c r="C2" s="22">
        <v>656</v>
      </c>
      <c r="E2" s="31" t="s">
        <v>81</v>
      </c>
      <c r="F2" s="34">
        <f>SUMIF($A$2:$A$23,E2,$C$2:$C$23)</f>
        <v>4601</v>
      </c>
      <c r="G2" s="34">
        <f>COUNTIF($A$2:$A$23,E2)</f>
        <v>9</v>
      </c>
      <c r="H2" s="33">
        <f>AVERAGEIF($A$2:$A$23,E2,$C$2:$C$23)</f>
        <v>511.22222222222223</v>
      </c>
    </row>
    <row r="3" spans="1:8" x14ac:dyDescent="0.25">
      <c r="A3" s="31" t="s">
        <v>83</v>
      </c>
      <c r="B3" s="31" t="s">
        <v>95</v>
      </c>
      <c r="C3" s="22">
        <v>162</v>
      </c>
      <c r="E3" s="31" t="s">
        <v>83</v>
      </c>
      <c r="F3" s="34">
        <f>SUMIF($A$2:$A$23,E3,$C$2:$C$23)</f>
        <v>3131</v>
      </c>
      <c r="G3" s="34">
        <f>COUNTIF($A$2:$A$23,E3)</f>
        <v>6</v>
      </c>
      <c r="H3" s="33">
        <f>AVERAGEIF($A$2:$A$23,E3,$C$2:$C$23)</f>
        <v>521.83333333333337</v>
      </c>
    </row>
    <row r="4" spans="1:8" x14ac:dyDescent="0.25">
      <c r="A4" s="31" t="s">
        <v>81</v>
      </c>
      <c r="B4" s="31" t="s">
        <v>94</v>
      </c>
      <c r="C4" s="22">
        <v>174</v>
      </c>
    </row>
    <row r="5" spans="1:8" x14ac:dyDescent="0.25">
      <c r="A5" s="31" t="s">
        <v>81</v>
      </c>
      <c r="B5" s="31" t="s">
        <v>93</v>
      </c>
      <c r="C5" s="22">
        <v>290</v>
      </c>
    </row>
    <row r="6" spans="1:8" x14ac:dyDescent="0.25">
      <c r="A6" s="31" t="s">
        <v>83</v>
      </c>
      <c r="B6" s="31" t="s">
        <v>92</v>
      </c>
      <c r="C6" s="22">
        <v>427</v>
      </c>
    </row>
    <row r="7" spans="1:8" x14ac:dyDescent="0.25">
      <c r="A7" s="31" t="s">
        <v>81</v>
      </c>
      <c r="B7" s="31" t="s">
        <v>91</v>
      </c>
      <c r="C7" s="22">
        <v>448</v>
      </c>
      <c r="E7" s="104" t="s">
        <v>304</v>
      </c>
      <c r="F7" s="105" t="s">
        <v>303</v>
      </c>
    </row>
    <row r="8" spans="1:8" x14ac:dyDescent="0.25">
      <c r="A8" s="31" t="s">
        <v>83</v>
      </c>
      <c r="B8" s="31" t="s">
        <v>90</v>
      </c>
      <c r="C8" s="22">
        <v>358</v>
      </c>
      <c r="E8" s="104" t="s">
        <v>306</v>
      </c>
      <c r="F8" s="105" t="s">
        <v>305</v>
      </c>
    </row>
    <row r="9" spans="1:8" x14ac:dyDescent="0.25">
      <c r="A9" s="31" t="s">
        <v>81</v>
      </c>
      <c r="B9" s="31" t="s">
        <v>89</v>
      </c>
      <c r="C9" s="22">
        <v>694</v>
      </c>
      <c r="E9" s="104" t="s">
        <v>308</v>
      </c>
      <c r="F9" s="105" t="s">
        <v>307</v>
      </c>
    </row>
    <row r="10" spans="1:8" x14ac:dyDescent="0.25">
      <c r="A10" s="31" t="s">
        <v>81</v>
      </c>
      <c r="B10" s="31" t="s">
        <v>88</v>
      </c>
      <c r="C10" s="22">
        <v>255</v>
      </c>
    </row>
    <row r="11" spans="1:8" x14ac:dyDescent="0.25">
      <c r="A11" s="31" t="s">
        <v>81</v>
      </c>
      <c r="B11" s="31" t="s">
        <v>87</v>
      </c>
      <c r="C11" s="22">
        <v>956</v>
      </c>
    </row>
    <row r="12" spans="1:8" x14ac:dyDescent="0.25">
      <c r="A12" s="31" t="s">
        <v>83</v>
      </c>
      <c r="B12" s="31" t="s">
        <v>86</v>
      </c>
      <c r="C12" s="22">
        <v>536</v>
      </c>
    </row>
    <row r="13" spans="1:8" x14ac:dyDescent="0.25">
      <c r="A13" s="31" t="s">
        <v>81</v>
      </c>
      <c r="B13" s="31" t="s">
        <v>85</v>
      </c>
      <c r="C13" s="22">
        <v>208</v>
      </c>
    </row>
    <row r="14" spans="1:8" x14ac:dyDescent="0.25">
      <c r="A14" s="31" t="s">
        <v>83</v>
      </c>
      <c r="B14" s="31" t="s">
        <v>84</v>
      </c>
      <c r="C14" s="22">
        <v>807</v>
      </c>
    </row>
    <row r="15" spans="1:8" x14ac:dyDescent="0.25">
      <c r="A15" s="31" t="s">
        <v>83</v>
      </c>
      <c r="B15" s="31" t="s">
        <v>82</v>
      </c>
      <c r="C15" s="22">
        <v>841</v>
      </c>
    </row>
    <row r="16" spans="1:8" x14ac:dyDescent="0.25">
      <c r="A16" s="31" t="s">
        <v>81</v>
      </c>
      <c r="B16" s="31" t="s">
        <v>80</v>
      </c>
      <c r="C16" s="22">
        <v>920</v>
      </c>
    </row>
    <row r="17" spans="1:3" x14ac:dyDescent="0.25">
      <c r="A17" s="31"/>
      <c r="B17" s="31"/>
      <c r="C17" s="31"/>
    </row>
    <row r="18" spans="1:3" x14ac:dyDescent="0.25">
      <c r="A18" s="31"/>
      <c r="B18" s="31"/>
      <c r="C18" s="31"/>
    </row>
    <row r="19" spans="1:3" x14ac:dyDescent="0.25">
      <c r="A19" s="31"/>
      <c r="B19" s="31"/>
      <c r="C19" s="31"/>
    </row>
    <row r="20" spans="1:3" x14ac:dyDescent="0.25">
      <c r="A20" s="31"/>
      <c r="B20" s="31"/>
      <c r="C20" s="31"/>
    </row>
    <row r="21" spans="1:3" x14ac:dyDescent="0.25">
      <c r="A21" s="31"/>
      <c r="B21" s="31"/>
      <c r="C21" s="31"/>
    </row>
    <row r="22" spans="1:3" x14ac:dyDescent="0.25">
      <c r="A22" s="31"/>
      <c r="B22" s="31"/>
      <c r="C22" s="31"/>
    </row>
    <row r="23" spans="1:3" x14ac:dyDescent="0.25">
      <c r="A23" s="31"/>
      <c r="B23" s="31"/>
      <c r="C23" s="31"/>
    </row>
    <row r="26" spans="1:3" x14ac:dyDescent="0.25">
      <c r="A26" s="27" t="s">
        <v>156</v>
      </c>
    </row>
    <row r="27" spans="1:3" x14ac:dyDescent="0.25">
      <c r="A27" t="s">
        <v>157</v>
      </c>
    </row>
    <row r="28" spans="1:3" x14ac:dyDescent="0.25">
      <c r="A28" t="s">
        <v>158</v>
      </c>
    </row>
    <row r="29" spans="1:3" x14ac:dyDescent="0.25">
      <c r="A29" s="61" t="s">
        <v>159</v>
      </c>
    </row>
    <row r="30" spans="1:3" x14ac:dyDescent="0.25">
      <c r="A30" s="61" t="s">
        <v>160</v>
      </c>
    </row>
    <row r="31" spans="1:3" x14ac:dyDescent="0.25">
      <c r="A31" s="61" t="s">
        <v>161</v>
      </c>
    </row>
    <row r="33" spans="1:1" x14ac:dyDescent="0.25">
      <c r="A33" s="79" t="s">
        <v>234</v>
      </c>
    </row>
    <row r="34" spans="1:1" x14ac:dyDescent="0.25">
      <c r="A34" s="79" t="s">
        <v>235</v>
      </c>
    </row>
    <row r="35" spans="1:1" x14ac:dyDescent="0.25">
      <c r="A35" s="79" t="s">
        <v>236</v>
      </c>
    </row>
    <row r="36" spans="1:1" x14ac:dyDescent="0.25">
      <c r="A36" s="79" t="s">
        <v>237</v>
      </c>
    </row>
  </sheetData>
  <pageMargins left="0.7" right="0.7" top="0.75" bottom="0.75" header="0.3" footer="0.3"/>
  <pageSetup paperSize="9" scale="8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8"/>
  <sheetViews>
    <sheetView zoomScaleNormal="100" workbookViewId="0">
      <selection activeCell="F1" sqref="F1"/>
    </sheetView>
  </sheetViews>
  <sheetFormatPr baseColWidth="10" defaultRowHeight="15" x14ac:dyDescent="0.25"/>
  <cols>
    <col min="1" max="1" width="22.140625" customWidth="1"/>
    <col min="2" max="2" width="11.7109375" bestFit="1" customWidth="1"/>
    <col min="3" max="3" width="14.28515625" bestFit="1" customWidth="1"/>
    <col min="6" max="7" width="14.28515625" bestFit="1" customWidth="1"/>
  </cols>
  <sheetData>
    <row r="1" spans="1:7" x14ac:dyDescent="0.25">
      <c r="A1" s="27" t="s">
        <v>103</v>
      </c>
      <c r="E1" s="26"/>
    </row>
    <row r="3" spans="1:7" x14ac:dyDescent="0.25">
      <c r="A3" s="36" t="s">
        <v>69</v>
      </c>
      <c r="B3" s="36" t="s">
        <v>104</v>
      </c>
      <c r="C3" s="36" t="s">
        <v>105</v>
      </c>
      <c r="D3" s="37" t="s">
        <v>106</v>
      </c>
    </row>
    <row r="4" spans="1:7" x14ac:dyDescent="0.25">
      <c r="A4" t="s">
        <v>107</v>
      </c>
      <c r="B4" s="22">
        <v>1254600</v>
      </c>
      <c r="C4" s="22">
        <v>940950</v>
      </c>
      <c r="D4" s="38"/>
      <c r="F4" s="28"/>
      <c r="G4" s="28"/>
    </row>
    <row r="5" spans="1:7" x14ac:dyDescent="0.25">
      <c r="A5" s="31" t="s">
        <v>108</v>
      </c>
      <c r="B5" s="22">
        <v>1359150</v>
      </c>
      <c r="C5" s="22">
        <v>1495065</v>
      </c>
      <c r="D5" s="38"/>
      <c r="F5" s="28"/>
      <c r="G5" s="28"/>
    </row>
    <row r="6" spans="1:7" x14ac:dyDescent="0.25">
      <c r="A6" s="31" t="s">
        <v>109</v>
      </c>
      <c r="B6" s="22">
        <v>1568250</v>
      </c>
      <c r="C6" s="22">
        <v>1630980</v>
      </c>
      <c r="D6" s="38"/>
      <c r="F6" s="28"/>
      <c r="G6" s="28"/>
    </row>
    <row r="7" spans="1:7" x14ac:dyDescent="0.25">
      <c r="A7" s="31" t="s">
        <v>110</v>
      </c>
      <c r="B7" s="22">
        <v>2091000</v>
      </c>
      <c r="C7" s="22">
        <v>1965540</v>
      </c>
      <c r="D7" s="38"/>
      <c r="F7" s="28"/>
      <c r="G7" s="28"/>
    </row>
    <row r="8" spans="1:7" x14ac:dyDescent="0.25">
      <c r="A8" s="31" t="s">
        <v>111</v>
      </c>
      <c r="B8" s="22">
        <v>1986450</v>
      </c>
      <c r="C8" s="22">
        <v>2017815</v>
      </c>
      <c r="D8" s="38"/>
      <c r="F8" s="28"/>
      <c r="G8" s="28"/>
    </row>
    <row r="9" spans="1:7" x14ac:dyDescent="0.25">
      <c r="A9" s="31" t="s">
        <v>112</v>
      </c>
      <c r="B9" s="22">
        <v>3241050</v>
      </c>
      <c r="C9" s="22">
        <v>3178320</v>
      </c>
      <c r="D9" s="38"/>
      <c r="F9" s="28"/>
      <c r="G9" s="28"/>
    </row>
    <row r="10" spans="1:7" x14ac:dyDescent="0.25">
      <c r="A10" s="31" t="s">
        <v>113</v>
      </c>
      <c r="B10" s="22">
        <v>1986450</v>
      </c>
      <c r="C10" s="22">
        <v>1547340</v>
      </c>
      <c r="D10" s="38"/>
      <c r="F10" s="28"/>
      <c r="G10" s="28"/>
    </row>
    <row r="11" spans="1:7" x14ac:dyDescent="0.25">
      <c r="A11" s="31" t="s">
        <v>114</v>
      </c>
      <c r="B11" s="22">
        <v>1254600</v>
      </c>
      <c r="C11" s="22">
        <v>1285965</v>
      </c>
      <c r="D11" s="38"/>
      <c r="F11" s="28"/>
      <c r="G11" s="28"/>
    </row>
    <row r="12" spans="1:7" x14ac:dyDescent="0.25">
      <c r="A12" s="31" t="s">
        <v>115</v>
      </c>
      <c r="B12" s="22">
        <v>4704750</v>
      </c>
      <c r="C12" s="22">
        <v>4725660</v>
      </c>
      <c r="D12" s="38"/>
      <c r="F12" s="28"/>
      <c r="G12" s="28"/>
    </row>
    <row r="15" spans="1:7" x14ac:dyDescent="0.25">
      <c r="A15" s="27" t="s">
        <v>162</v>
      </c>
    </row>
    <row r="16" spans="1:7" x14ac:dyDescent="0.25">
      <c r="A16" t="s">
        <v>163</v>
      </c>
    </row>
    <row r="17" spans="1:1" x14ac:dyDescent="0.25">
      <c r="A17" t="s">
        <v>164</v>
      </c>
    </row>
    <row r="18" spans="1:1" x14ac:dyDescent="0.25">
      <c r="A18" t="s">
        <v>165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&amp;L&amp;F/&amp;A</oddHeader>
    <oddFooter>&amp;L&amp;F/&amp;A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21"/>
  <sheetViews>
    <sheetView zoomScaleNormal="100" workbookViewId="0">
      <selection activeCell="D5" sqref="D5"/>
    </sheetView>
  </sheetViews>
  <sheetFormatPr baseColWidth="10" defaultRowHeight="15" x14ac:dyDescent="0.25"/>
  <cols>
    <col min="1" max="1" width="22.140625" customWidth="1"/>
    <col min="2" max="2" width="11.7109375" bestFit="1" customWidth="1"/>
    <col min="3" max="3" width="14.28515625" bestFit="1" customWidth="1"/>
    <col min="4" max="4" width="16.28515625" customWidth="1"/>
    <col min="6" max="7" width="14.28515625" bestFit="1" customWidth="1"/>
  </cols>
  <sheetData>
    <row r="1" spans="1:7" x14ac:dyDescent="0.25">
      <c r="A1" s="27" t="s">
        <v>103</v>
      </c>
      <c r="E1" s="31"/>
    </row>
    <row r="3" spans="1:7" x14ac:dyDescent="0.25">
      <c r="A3" s="36" t="s">
        <v>69</v>
      </c>
      <c r="B3" s="36" t="s">
        <v>104</v>
      </c>
      <c r="C3" s="36" t="s">
        <v>105</v>
      </c>
      <c r="D3" s="37" t="s">
        <v>106</v>
      </c>
    </row>
    <row r="4" spans="1:7" x14ac:dyDescent="0.25">
      <c r="A4" t="s">
        <v>107</v>
      </c>
      <c r="B4" s="22">
        <v>1254600</v>
      </c>
      <c r="C4" s="22">
        <v>940950</v>
      </c>
      <c r="D4" s="38">
        <f>IF(C4&gt;=B4,(C4-B4)*5%,0)</f>
        <v>0</v>
      </c>
      <c r="F4" s="28"/>
      <c r="G4" s="28"/>
    </row>
    <row r="5" spans="1:7" x14ac:dyDescent="0.25">
      <c r="A5" s="31" t="s">
        <v>108</v>
      </c>
      <c r="B5" s="22">
        <v>1359150</v>
      </c>
      <c r="C5" s="22">
        <v>1495065</v>
      </c>
      <c r="D5" s="38">
        <f t="shared" ref="D5:D12" si="0">IF(C5&gt;=B5,(C5-B5)*5%,0)</f>
        <v>6795.75</v>
      </c>
      <c r="F5" s="28"/>
      <c r="G5" s="28"/>
    </row>
    <row r="6" spans="1:7" x14ac:dyDescent="0.25">
      <c r="A6" s="31" t="s">
        <v>109</v>
      </c>
      <c r="B6" s="22">
        <v>1568250</v>
      </c>
      <c r="C6" s="22">
        <v>1630980</v>
      </c>
      <c r="D6" s="38">
        <f t="shared" si="0"/>
        <v>3136.5</v>
      </c>
      <c r="F6" s="28"/>
      <c r="G6" s="28"/>
    </row>
    <row r="7" spans="1:7" x14ac:dyDescent="0.25">
      <c r="A7" s="31" t="s">
        <v>110</v>
      </c>
      <c r="B7" s="22">
        <v>2091000</v>
      </c>
      <c r="C7" s="22">
        <v>1965540</v>
      </c>
      <c r="D7" s="38">
        <f t="shared" si="0"/>
        <v>0</v>
      </c>
      <c r="F7" s="28"/>
      <c r="G7" s="28"/>
    </row>
    <row r="8" spans="1:7" x14ac:dyDescent="0.25">
      <c r="A8" s="31" t="s">
        <v>111</v>
      </c>
      <c r="B8" s="22">
        <v>1986450</v>
      </c>
      <c r="C8" s="22">
        <v>2017815</v>
      </c>
      <c r="D8" s="38">
        <f t="shared" si="0"/>
        <v>1568.25</v>
      </c>
      <c r="F8" s="28"/>
      <c r="G8" s="28"/>
    </row>
    <row r="9" spans="1:7" x14ac:dyDescent="0.25">
      <c r="A9" s="31" t="s">
        <v>112</v>
      </c>
      <c r="B9" s="22">
        <v>3241050</v>
      </c>
      <c r="C9" s="22">
        <v>3178320</v>
      </c>
      <c r="D9" s="38">
        <f t="shared" si="0"/>
        <v>0</v>
      </c>
      <c r="F9" s="28"/>
      <c r="G9" s="28"/>
    </row>
    <row r="10" spans="1:7" x14ac:dyDescent="0.25">
      <c r="A10" s="31" t="s">
        <v>113</v>
      </c>
      <c r="B10" s="22">
        <v>1986450</v>
      </c>
      <c r="C10" s="22">
        <v>1547340</v>
      </c>
      <c r="D10" s="38">
        <f t="shared" si="0"/>
        <v>0</v>
      </c>
      <c r="F10" s="28"/>
      <c r="G10" s="28"/>
    </row>
    <row r="11" spans="1:7" x14ac:dyDescent="0.25">
      <c r="A11" s="31" t="s">
        <v>114</v>
      </c>
      <c r="B11" s="22">
        <v>1254600</v>
      </c>
      <c r="C11" s="22">
        <v>1285965</v>
      </c>
      <c r="D11" s="38">
        <f t="shared" si="0"/>
        <v>1568.25</v>
      </c>
      <c r="F11" s="28"/>
      <c r="G11" s="28"/>
    </row>
    <row r="12" spans="1:7" x14ac:dyDescent="0.25">
      <c r="A12" s="31" t="s">
        <v>115</v>
      </c>
      <c r="B12" s="22">
        <v>4704750</v>
      </c>
      <c r="C12" s="22">
        <v>4725660</v>
      </c>
      <c r="D12" s="38">
        <f t="shared" si="0"/>
        <v>1045.5</v>
      </c>
      <c r="F12" s="28"/>
      <c r="G12" s="28"/>
    </row>
    <row r="15" spans="1:7" x14ac:dyDescent="0.25">
      <c r="A15" s="27" t="s">
        <v>162</v>
      </c>
    </row>
    <row r="16" spans="1:7" x14ac:dyDescent="0.25">
      <c r="A16" t="s">
        <v>163</v>
      </c>
    </row>
    <row r="17" spans="1:1" x14ac:dyDescent="0.25">
      <c r="A17" t="s">
        <v>164</v>
      </c>
    </row>
    <row r="18" spans="1:1" x14ac:dyDescent="0.25">
      <c r="A18" t="s">
        <v>165</v>
      </c>
    </row>
    <row r="20" spans="1:1" x14ac:dyDescent="0.25">
      <c r="A20" s="78" t="s">
        <v>238</v>
      </c>
    </row>
    <row r="21" spans="1:1" x14ac:dyDescent="0.25">
      <c r="A21" s="78" t="s">
        <v>253</v>
      </c>
    </row>
  </sheetData>
  <pageMargins left="0.7" right="0.7" top="0.75" bottom="0.75" header="0.3" footer="0.3"/>
  <pageSetup paperSize="9" scale="96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22"/>
  <sheetViews>
    <sheetView zoomScaleNormal="100" workbookViewId="0">
      <selection activeCell="A2" sqref="A2"/>
    </sheetView>
  </sheetViews>
  <sheetFormatPr baseColWidth="10" defaultColWidth="11.42578125" defaultRowHeight="15" x14ac:dyDescent="0.25"/>
  <cols>
    <col min="1" max="1" width="11.42578125" style="39"/>
    <col min="2" max="2" width="13" style="39" customWidth="1"/>
    <col min="3" max="16384" width="11.42578125" style="39"/>
  </cols>
  <sheetData>
    <row r="1" spans="1:5" x14ac:dyDescent="0.25">
      <c r="A1" s="53" t="s">
        <v>121</v>
      </c>
    </row>
    <row r="3" spans="1:5" s="51" customFormat="1" ht="45" x14ac:dyDescent="0.25">
      <c r="A3" s="52" t="s">
        <v>120</v>
      </c>
      <c r="B3" s="52" t="s">
        <v>119</v>
      </c>
      <c r="C3" s="52" t="s">
        <v>118</v>
      </c>
      <c r="D3" s="52" t="s">
        <v>117</v>
      </c>
    </row>
    <row r="4" spans="1:5" x14ac:dyDescent="0.25">
      <c r="A4" s="50">
        <v>41762</v>
      </c>
      <c r="B4" s="47">
        <v>1400</v>
      </c>
      <c r="C4" s="46">
        <v>30</v>
      </c>
      <c r="D4" s="45"/>
    </row>
    <row r="5" spans="1:5" x14ac:dyDescent="0.25">
      <c r="A5" s="50">
        <v>41770</v>
      </c>
      <c r="B5" s="47">
        <v>1800</v>
      </c>
      <c r="C5" s="46">
        <v>60</v>
      </c>
      <c r="D5" s="45"/>
      <c r="E5" s="49"/>
    </row>
    <row r="6" spans="1:5" x14ac:dyDescent="0.25">
      <c r="A6" s="50">
        <v>41813</v>
      </c>
      <c r="B6" s="47">
        <v>2500</v>
      </c>
      <c r="C6" s="46" t="s">
        <v>116</v>
      </c>
      <c r="D6" s="45"/>
      <c r="E6" s="49"/>
    </row>
    <row r="7" spans="1:5" x14ac:dyDescent="0.25">
      <c r="A7" s="50">
        <v>41864</v>
      </c>
      <c r="B7" s="47">
        <v>1245</v>
      </c>
      <c r="C7" s="46">
        <v>30</v>
      </c>
      <c r="D7" s="45"/>
      <c r="E7" s="49"/>
    </row>
    <row r="8" spans="1:5" x14ac:dyDescent="0.25">
      <c r="A8" s="50">
        <v>41867</v>
      </c>
      <c r="B8" s="47">
        <v>1480</v>
      </c>
      <c r="C8" s="46">
        <v>60</v>
      </c>
      <c r="D8" s="45"/>
      <c r="E8" s="49"/>
    </row>
    <row r="9" spans="1:5" x14ac:dyDescent="0.25">
      <c r="A9" s="50">
        <v>41871</v>
      </c>
      <c r="B9" s="47">
        <v>245</v>
      </c>
      <c r="C9" s="46">
        <v>60</v>
      </c>
      <c r="D9" s="45"/>
      <c r="E9" s="49"/>
    </row>
    <row r="10" spans="1:5" x14ac:dyDescent="0.25">
      <c r="A10" s="50">
        <v>41872</v>
      </c>
      <c r="B10" s="47">
        <v>124</v>
      </c>
      <c r="C10" s="46" t="s">
        <v>116</v>
      </c>
      <c r="D10" s="45"/>
      <c r="E10" s="49"/>
    </row>
    <row r="11" spans="1:5" x14ac:dyDescent="0.25">
      <c r="A11" s="48"/>
      <c r="B11" s="47"/>
      <c r="C11" s="46"/>
      <c r="D11" s="45"/>
    </row>
    <row r="12" spans="1:5" x14ac:dyDescent="0.25">
      <c r="A12" s="48"/>
      <c r="B12" s="47"/>
      <c r="C12" s="46"/>
      <c r="D12" s="45"/>
    </row>
    <row r="13" spans="1:5" x14ac:dyDescent="0.25">
      <c r="A13" s="48"/>
      <c r="B13" s="47"/>
      <c r="C13" s="46"/>
      <c r="D13" s="45"/>
    </row>
    <row r="14" spans="1:5" x14ac:dyDescent="0.25">
      <c r="A14" s="48"/>
      <c r="B14" s="47"/>
      <c r="C14" s="46"/>
      <c r="D14" s="45"/>
    </row>
    <row r="15" spans="1:5" x14ac:dyDescent="0.25">
      <c r="A15" s="44"/>
      <c r="B15" s="43"/>
      <c r="C15" s="42"/>
      <c r="D15" s="41"/>
    </row>
    <row r="16" spans="1:5" x14ac:dyDescent="0.25">
      <c r="D16" s="40"/>
    </row>
    <row r="17" spans="1:1" x14ac:dyDescent="0.25">
      <c r="A17" s="53" t="s">
        <v>122</v>
      </c>
    </row>
    <row r="18" spans="1:1" x14ac:dyDescent="0.25">
      <c r="A18" s="54" t="s">
        <v>123</v>
      </c>
    </row>
    <row r="19" spans="1:1" x14ac:dyDescent="0.25">
      <c r="A19" s="55" t="s">
        <v>124</v>
      </c>
    </row>
    <row r="20" spans="1:1" x14ac:dyDescent="0.25">
      <c r="A20" s="55" t="s">
        <v>125</v>
      </c>
    </row>
    <row r="21" spans="1:1" x14ac:dyDescent="0.25">
      <c r="A21" s="55" t="s">
        <v>126</v>
      </c>
    </row>
    <row r="22" spans="1:1" x14ac:dyDescent="0.25">
      <c r="A22" s="54" t="s">
        <v>127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&amp;L&amp;F/&amp;A</oddHeader>
    <oddFooter>&amp;L&amp;F/&amp;A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28"/>
  <sheetViews>
    <sheetView zoomScaleNormal="100" workbookViewId="0"/>
  </sheetViews>
  <sheetFormatPr baseColWidth="10" defaultColWidth="11.42578125" defaultRowHeight="15" x14ac:dyDescent="0.25"/>
  <cols>
    <col min="1" max="1" width="11.42578125" style="39"/>
    <col min="2" max="2" width="13" style="39" customWidth="1"/>
    <col min="3" max="16384" width="11.42578125" style="39"/>
  </cols>
  <sheetData>
    <row r="1" spans="1:5" x14ac:dyDescent="0.25">
      <c r="A1" s="53" t="s">
        <v>121</v>
      </c>
    </row>
    <row r="3" spans="1:5" s="51" customFormat="1" ht="45" x14ac:dyDescent="0.25">
      <c r="A3" s="52" t="s">
        <v>120</v>
      </c>
      <c r="B3" s="52" t="s">
        <v>119</v>
      </c>
      <c r="C3" s="52" t="s">
        <v>118</v>
      </c>
      <c r="D3" s="52" t="s">
        <v>117</v>
      </c>
    </row>
    <row r="4" spans="1:5" x14ac:dyDescent="0.25">
      <c r="A4" s="50">
        <v>41762</v>
      </c>
      <c r="B4" s="47">
        <v>1400</v>
      </c>
      <c r="C4" s="46">
        <v>30</v>
      </c>
      <c r="D4" s="80">
        <f>IF(C4="C",A4,IF(C4=30,EOMONTH(A4,1),IF(C4=60,EOMONTH(A4,2),"")))</f>
        <v>41820</v>
      </c>
    </row>
    <row r="5" spans="1:5" x14ac:dyDescent="0.25">
      <c r="A5" s="50">
        <v>41770</v>
      </c>
      <c r="B5" s="47">
        <v>1800</v>
      </c>
      <c r="C5" s="46">
        <v>60</v>
      </c>
      <c r="D5" s="80">
        <f t="shared" ref="D5:D10" si="0">IF(C5="C",A5,IF(C5=30,EOMONTH(A5,1),IF(C5=60,EOMONTH(A5,2),"")))</f>
        <v>41851</v>
      </c>
      <c r="E5" s="49"/>
    </row>
    <row r="6" spans="1:5" x14ac:dyDescent="0.25">
      <c r="A6" s="50">
        <v>41813</v>
      </c>
      <c r="B6" s="47">
        <v>2500</v>
      </c>
      <c r="C6" s="46" t="s">
        <v>116</v>
      </c>
      <c r="D6" s="80">
        <f t="shared" si="0"/>
        <v>41813</v>
      </c>
      <c r="E6" s="49"/>
    </row>
    <row r="7" spans="1:5" x14ac:dyDescent="0.25">
      <c r="A7" s="50">
        <v>41864</v>
      </c>
      <c r="B7" s="47">
        <v>1245</v>
      </c>
      <c r="C7" s="46">
        <v>30</v>
      </c>
      <c r="D7" s="80">
        <f t="shared" si="0"/>
        <v>41912</v>
      </c>
      <c r="E7" s="49"/>
    </row>
    <row r="8" spans="1:5" x14ac:dyDescent="0.25">
      <c r="A8" s="50">
        <v>41867</v>
      </c>
      <c r="B8" s="47">
        <v>1480</v>
      </c>
      <c r="C8" s="46">
        <v>60</v>
      </c>
      <c r="D8" s="80">
        <f t="shared" si="0"/>
        <v>41943</v>
      </c>
      <c r="E8" s="49"/>
    </row>
    <row r="9" spans="1:5" x14ac:dyDescent="0.25">
      <c r="A9" s="50">
        <v>41871</v>
      </c>
      <c r="B9" s="47">
        <v>245</v>
      </c>
      <c r="C9" s="46">
        <v>60</v>
      </c>
      <c r="D9" s="80">
        <f t="shared" si="0"/>
        <v>41943</v>
      </c>
      <c r="E9" s="49"/>
    </row>
    <row r="10" spans="1:5" x14ac:dyDescent="0.25">
      <c r="A10" s="50">
        <v>41872</v>
      </c>
      <c r="B10" s="47">
        <v>124</v>
      </c>
      <c r="C10" s="46" t="s">
        <v>116</v>
      </c>
      <c r="D10" s="80">
        <f t="shared" si="0"/>
        <v>41872</v>
      </c>
      <c r="E10" s="49"/>
    </row>
    <row r="11" spans="1:5" x14ac:dyDescent="0.25">
      <c r="A11" s="48"/>
      <c r="B11" s="47"/>
      <c r="C11" s="46"/>
      <c r="D11" s="45"/>
    </row>
    <row r="12" spans="1:5" x14ac:dyDescent="0.25">
      <c r="A12" s="48"/>
      <c r="B12" s="47"/>
      <c r="C12" s="46"/>
      <c r="D12" s="45"/>
    </row>
    <row r="13" spans="1:5" x14ac:dyDescent="0.25">
      <c r="A13" s="48"/>
      <c r="B13" s="47"/>
      <c r="C13" s="46"/>
      <c r="D13" s="45"/>
    </row>
    <row r="14" spans="1:5" x14ac:dyDescent="0.25">
      <c r="A14" s="48"/>
      <c r="B14" s="47"/>
      <c r="C14" s="46"/>
      <c r="D14" s="45"/>
    </row>
    <row r="15" spans="1:5" x14ac:dyDescent="0.25">
      <c r="A15" s="44"/>
      <c r="B15" s="43"/>
      <c r="C15" s="42"/>
      <c r="D15" s="41"/>
    </row>
    <row r="16" spans="1:5" x14ac:dyDescent="0.25">
      <c r="D16" s="40"/>
    </row>
    <row r="17" spans="1:1" x14ac:dyDescent="0.25">
      <c r="A17" s="53" t="s">
        <v>122</v>
      </c>
    </row>
    <row r="18" spans="1:1" x14ac:dyDescent="0.25">
      <c r="A18" s="54" t="s">
        <v>123</v>
      </c>
    </row>
    <row r="19" spans="1:1" x14ac:dyDescent="0.25">
      <c r="A19" s="55" t="s">
        <v>124</v>
      </c>
    </row>
    <row r="20" spans="1:1" x14ac:dyDescent="0.25">
      <c r="A20" s="55" t="s">
        <v>125</v>
      </c>
    </row>
    <row r="21" spans="1:1" x14ac:dyDescent="0.25">
      <c r="A21" s="55" t="s">
        <v>126</v>
      </c>
    </row>
    <row r="22" spans="1:1" x14ac:dyDescent="0.25">
      <c r="A22" s="54" t="s">
        <v>127</v>
      </c>
    </row>
    <row r="25" spans="1:1" ht="18.75" x14ac:dyDescent="0.3">
      <c r="A25" s="81" t="s">
        <v>174</v>
      </c>
    </row>
    <row r="26" spans="1:1" x14ac:dyDescent="0.25">
      <c r="A26" s="82"/>
    </row>
    <row r="27" spans="1:1" x14ac:dyDescent="0.25">
      <c r="A27" s="83" t="s">
        <v>239</v>
      </c>
    </row>
    <row r="28" spans="1:1" x14ac:dyDescent="0.25">
      <c r="A28" s="55" t="s">
        <v>240</v>
      </c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28"/>
  <sheetViews>
    <sheetView workbookViewId="0">
      <selection activeCell="A25" sqref="A25"/>
    </sheetView>
  </sheetViews>
  <sheetFormatPr baseColWidth="10" defaultColWidth="11.5703125" defaultRowHeight="14.25" x14ac:dyDescent="0.3"/>
  <cols>
    <col min="1" max="1" width="9.140625" style="98" bestFit="1" customWidth="1"/>
    <col min="2" max="2" width="15.28515625" style="98" bestFit="1" customWidth="1"/>
    <col min="3" max="3" width="11.140625" style="97" bestFit="1" customWidth="1"/>
    <col min="4" max="4" width="11.5703125" style="97"/>
    <col min="5" max="5" width="8.7109375" style="97" bestFit="1" customWidth="1"/>
    <col min="6" max="6" width="10.42578125" style="97" bestFit="1" customWidth="1"/>
    <col min="7" max="7" width="10.42578125" style="97" customWidth="1"/>
    <col min="8" max="8" width="8.7109375" style="97" customWidth="1"/>
    <col min="9" max="9" width="9.28515625" style="97" bestFit="1" customWidth="1"/>
    <col min="10" max="10" width="15" style="97" bestFit="1" customWidth="1"/>
    <col min="11" max="11" width="17.140625" style="97" bestFit="1" customWidth="1"/>
    <col min="12" max="16384" width="11.5703125" style="95"/>
  </cols>
  <sheetData>
    <row r="1" spans="1:11" s="92" customFormat="1" ht="15" x14ac:dyDescent="0.25">
      <c r="A1" s="90" t="s">
        <v>255</v>
      </c>
      <c r="B1" s="90" t="s">
        <v>256</v>
      </c>
      <c r="C1" s="90" t="s">
        <v>257</v>
      </c>
      <c r="D1" s="90" t="s">
        <v>258</v>
      </c>
      <c r="E1" s="90" t="s">
        <v>259</v>
      </c>
      <c r="F1" s="90" t="s">
        <v>260</v>
      </c>
      <c r="G1" s="90" t="s">
        <v>261</v>
      </c>
      <c r="H1" s="90" t="s">
        <v>262</v>
      </c>
      <c r="I1" s="90" t="s">
        <v>263</v>
      </c>
      <c r="J1" s="91" t="s">
        <v>264</v>
      </c>
      <c r="K1" s="90" t="s">
        <v>265</v>
      </c>
    </row>
    <row r="2" spans="1:11" ht="12.75" x14ac:dyDescent="0.2">
      <c r="A2" s="93">
        <v>110</v>
      </c>
      <c r="B2" s="93" t="s">
        <v>266</v>
      </c>
      <c r="C2" s="93" t="s">
        <v>267</v>
      </c>
      <c r="D2" s="93" t="s">
        <v>268</v>
      </c>
      <c r="E2" s="93" t="s">
        <v>269</v>
      </c>
      <c r="F2" s="93">
        <v>2003</v>
      </c>
      <c r="G2" s="93">
        <v>200</v>
      </c>
      <c r="H2" s="93">
        <v>150</v>
      </c>
      <c r="I2" s="94">
        <v>4.0949999999999998</v>
      </c>
      <c r="J2" s="94">
        <f t="shared" ref="J2:J20" si="0">I2*G2</f>
        <v>819</v>
      </c>
      <c r="K2" s="93"/>
    </row>
    <row r="3" spans="1:11" ht="12.75" x14ac:dyDescent="0.2">
      <c r="A3" s="93">
        <v>120</v>
      </c>
      <c r="B3" s="93" t="s">
        <v>270</v>
      </c>
      <c r="C3" s="93" t="s">
        <v>271</v>
      </c>
      <c r="D3" s="93" t="s">
        <v>272</v>
      </c>
      <c r="E3" s="93" t="s">
        <v>269</v>
      </c>
      <c r="F3" s="93">
        <v>2002</v>
      </c>
      <c r="G3" s="93">
        <v>300</v>
      </c>
      <c r="H3" s="93">
        <v>300</v>
      </c>
      <c r="I3" s="94">
        <v>2.7690000000000001</v>
      </c>
      <c r="J3" s="94">
        <f t="shared" si="0"/>
        <v>830.7</v>
      </c>
      <c r="K3" s="93"/>
    </row>
    <row r="4" spans="1:11" ht="12.75" x14ac:dyDescent="0.2">
      <c r="A4" s="93">
        <v>130</v>
      </c>
      <c r="B4" s="93" t="s">
        <v>273</v>
      </c>
      <c r="C4" s="93" t="s">
        <v>274</v>
      </c>
      <c r="D4" s="93" t="s">
        <v>275</v>
      </c>
      <c r="E4" s="93" t="s">
        <v>269</v>
      </c>
      <c r="F4" s="93">
        <v>2003</v>
      </c>
      <c r="G4" s="93">
        <v>300</v>
      </c>
      <c r="H4" s="93">
        <v>250</v>
      </c>
      <c r="I4" s="94">
        <v>3.4710000000000001</v>
      </c>
      <c r="J4" s="94">
        <f t="shared" si="0"/>
        <v>1041.3</v>
      </c>
      <c r="K4" s="93"/>
    </row>
    <row r="5" spans="1:11" ht="12.75" x14ac:dyDescent="0.2">
      <c r="A5" s="93">
        <v>140</v>
      </c>
      <c r="B5" s="93" t="s">
        <v>276</v>
      </c>
      <c r="C5" s="93" t="s">
        <v>274</v>
      </c>
      <c r="D5" s="93" t="s">
        <v>277</v>
      </c>
      <c r="E5" s="93" t="s">
        <v>269</v>
      </c>
      <c r="F5" s="93">
        <v>2002</v>
      </c>
      <c r="G5" s="93">
        <v>200</v>
      </c>
      <c r="H5" s="93">
        <v>220</v>
      </c>
      <c r="I5" s="94">
        <v>2.7690000000000001</v>
      </c>
      <c r="J5" s="94">
        <f t="shared" si="0"/>
        <v>553.80000000000007</v>
      </c>
      <c r="K5" s="93"/>
    </row>
    <row r="6" spans="1:11" ht="12.75" x14ac:dyDescent="0.2">
      <c r="A6" s="93">
        <v>150</v>
      </c>
      <c r="B6" s="93" t="s">
        <v>278</v>
      </c>
      <c r="C6" s="93" t="s">
        <v>267</v>
      </c>
      <c r="D6" s="93" t="s">
        <v>279</v>
      </c>
      <c r="E6" s="93" t="s">
        <v>269</v>
      </c>
      <c r="F6" s="93">
        <v>2003</v>
      </c>
      <c r="G6" s="93">
        <v>120</v>
      </c>
      <c r="H6" s="93">
        <v>100</v>
      </c>
      <c r="I6" s="94">
        <v>2.7040000000000002</v>
      </c>
      <c r="J6" s="94">
        <f t="shared" si="0"/>
        <v>324.48</v>
      </c>
      <c r="K6" s="93"/>
    </row>
    <row r="7" spans="1:11" ht="12.75" x14ac:dyDescent="0.2">
      <c r="A7" s="93">
        <v>160</v>
      </c>
      <c r="B7" s="93" t="s">
        <v>280</v>
      </c>
      <c r="C7" s="93" t="s">
        <v>267</v>
      </c>
      <c r="D7" s="93" t="s">
        <v>279</v>
      </c>
      <c r="E7" s="93" t="s">
        <v>269</v>
      </c>
      <c r="F7" s="93">
        <v>2003</v>
      </c>
      <c r="G7" s="93">
        <v>230</v>
      </c>
      <c r="H7" s="93">
        <v>250</v>
      </c>
      <c r="I7" s="94">
        <v>2.9120000000000004</v>
      </c>
      <c r="J7" s="94">
        <f t="shared" si="0"/>
        <v>669.7600000000001</v>
      </c>
      <c r="K7" s="93"/>
    </row>
    <row r="8" spans="1:11" ht="12.75" x14ac:dyDescent="0.2">
      <c r="A8" s="93">
        <v>170</v>
      </c>
      <c r="B8" s="93" t="s">
        <v>281</v>
      </c>
      <c r="C8" s="93" t="s">
        <v>267</v>
      </c>
      <c r="D8" s="93" t="s">
        <v>279</v>
      </c>
      <c r="E8" s="93" t="s">
        <v>269</v>
      </c>
      <c r="F8" s="93">
        <v>2002</v>
      </c>
      <c r="G8" s="93">
        <v>300</v>
      </c>
      <c r="H8" s="93">
        <v>200</v>
      </c>
      <c r="I8" s="94">
        <v>2.6389999999999998</v>
      </c>
      <c r="J8" s="94">
        <f t="shared" si="0"/>
        <v>791.69999999999993</v>
      </c>
      <c r="K8" s="93"/>
    </row>
    <row r="9" spans="1:11" ht="12.75" x14ac:dyDescent="0.2">
      <c r="A9" s="93">
        <v>180</v>
      </c>
      <c r="B9" s="93" t="s">
        <v>282</v>
      </c>
      <c r="C9" s="93" t="s">
        <v>267</v>
      </c>
      <c r="D9" s="93" t="s">
        <v>283</v>
      </c>
      <c r="E9" s="93" t="s">
        <v>269</v>
      </c>
      <c r="F9" s="93">
        <v>2003</v>
      </c>
      <c r="G9" s="93">
        <v>120</v>
      </c>
      <c r="H9" s="93">
        <v>100</v>
      </c>
      <c r="I9" s="94">
        <v>3.4710000000000001</v>
      </c>
      <c r="J9" s="94">
        <f t="shared" si="0"/>
        <v>416.52</v>
      </c>
      <c r="K9" s="93"/>
    </row>
    <row r="10" spans="1:11" ht="12.75" x14ac:dyDescent="0.2">
      <c r="A10" s="93">
        <v>190</v>
      </c>
      <c r="B10" s="93" t="s">
        <v>284</v>
      </c>
      <c r="C10" s="93" t="s">
        <v>267</v>
      </c>
      <c r="D10" s="93" t="s">
        <v>283</v>
      </c>
      <c r="E10" s="93" t="s">
        <v>269</v>
      </c>
      <c r="F10" s="93">
        <v>2003</v>
      </c>
      <c r="G10" s="93">
        <v>200</v>
      </c>
      <c r="H10" s="93">
        <v>200</v>
      </c>
      <c r="I10" s="94">
        <v>3.2629999999999999</v>
      </c>
      <c r="J10" s="94">
        <f t="shared" si="0"/>
        <v>652.6</v>
      </c>
      <c r="K10" s="93"/>
    </row>
    <row r="11" spans="1:11" ht="12.75" x14ac:dyDescent="0.2">
      <c r="A11" s="93">
        <v>200</v>
      </c>
      <c r="B11" s="93" t="s">
        <v>285</v>
      </c>
      <c r="C11" s="93" t="s">
        <v>267</v>
      </c>
      <c r="D11" s="93" t="s">
        <v>286</v>
      </c>
      <c r="E11" s="93" t="s">
        <v>269</v>
      </c>
      <c r="F11" s="93">
        <v>2002</v>
      </c>
      <c r="G11" s="93">
        <v>300</v>
      </c>
      <c r="H11" s="93">
        <v>250</v>
      </c>
      <c r="I11" s="94">
        <v>4.03</v>
      </c>
      <c r="J11" s="94">
        <f t="shared" si="0"/>
        <v>1209</v>
      </c>
      <c r="K11" s="93"/>
    </row>
    <row r="12" spans="1:11" ht="12.75" x14ac:dyDescent="0.2">
      <c r="A12" s="93">
        <v>210</v>
      </c>
      <c r="B12" s="93" t="s">
        <v>287</v>
      </c>
      <c r="C12" s="93" t="s">
        <v>271</v>
      </c>
      <c r="D12" s="93" t="s">
        <v>288</v>
      </c>
      <c r="E12" s="93" t="s">
        <v>289</v>
      </c>
      <c r="F12" s="93">
        <v>2003</v>
      </c>
      <c r="G12" s="93">
        <v>200</v>
      </c>
      <c r="H12" s="93">
        <v>200</v>
      </c>
      <c r="I12" s="94">
        <v>2.7690000000000001</v>
      </c>
      <c r="J12" s="94">
        <f t="shared" si="0"/>
        <v>553.80000000000007</v>
      </c>
      <c r="K12" s="93"/>
    </row>
    <row r="13" spans="1:11" ht="12.75" x14ac:dyDescent="0.2">
      <c r="A13" s="93">
        <v>230</v>
      </c>
      <c r="B13" s="93" t="s">
        <v>290</v>
      </c>
      <c r="C13" s="93" t="s">
        <v>271</v>
      </c>
      <c r="D13" s="93" t="s">
        <v>291</v>
      </c>
      <c r="E13" s="93" t="s">
        <v>289</v>
      </c>
      <c r="F13" s="93">
        <v>2002</v>
      </c>
      <c r="G13" s="93">
        <v>230</v>
      </c>
      <c r="H13" s="93">
        <v>200</v>
      </c>
      <c r="I13" s="94">
        <v>2.08</v>
      </c>
      <c r="J13" s="94">
        <f t="shared" si="0"/>
        <v>478.40000000000003</v>
      </c>
      <c r="K13" s="93"/>
    </row>
    <row r="14" spans="1:11" ht="12.75" x14ac:dyDescent="0.2">
      <c r="A14" s="93">
        <v>240</v>
      </c>
      <c r="B14" s="93" t="s">
        <v>292</v>
      </c>
      <c r="C14" s="93" t="s">
        <v>271</v>
      </c>
      <c r="D14" s="93" t="s">
        <v>291</v>
      </c>
      <c r="E14" s="93" t="s">
        <v>289</v>
      </c>
      <c r="F14" s="93">
        <v>2002</v>
      </c>
      <c r="G14" s="93">
        <v>300</v>
      </c>
      <c r="H14" s="93">
        <v>250</v>
      </c>
      <c r="I14" s="94">
        <v>3.4710000000000001</v>
      </c>
      <c r="J14" s="94">
        <f t="shared" si="0"/>
        <v>1041.3</v>
      </c>
      <c r="K14" s="93"/>
    </row>
    <row r="15" spans="1:11" ht="12.75" x14ac:dyDescent="0.2">
      <c r="A15" s="93">
        <v>250</v>
      </c>
      <c r="B15" s="93" t="s">
        <v>293</v>
      </c>
      <c r="C15" s="93" t="s">
        <v>274</v>
      </c>
      <c r="D15" s="93" t="s">
        <v>275</v>
      </c>
      <c r="E15" s="93" t="s">
        <v>289</v>
      </c>
      <c r="F15" s="93">
        <v>2003</v>
      </c>
      <c r="G15" s="93">
        <v>170</v>
      </c>
      <c r="H15" s="93">
        <v>190</v>
      </c>
      <c r="I15" s="94">
        <v>3.4060000000000001</v>
      </c>
      <c r="J15" s="94">
        <f t="shared" si="0"/>
        <v>579.02</v>
      </c>
      <c r="K15" s="93"/>
    </row>
    <row r="16" spans="1:11" ht="12.75" x14ac:dyDescent="0.2">
      <c r="A16" s="93">
        <v>260</v>
      </c>
      <c r="B16" s="93" t="s">
        <v>275</v>
      </c>
      <c r="C16" s="93" t="s">
        <v>274</v>
      </c>
      <c r="D16" s="93" t="s">
        <v>275</v>
      </c>
      <c r="E16" s="93" t="s">
        <v>289</v>
      </c>
      <c r="F16" s="93">
        <v>2003</v>
      </c>
      <c r="G16" s="93">
        <v>260</v>
      </c>
      <c r="H16" s="93">
        <v>200</v>
      </c>
      <c r="I16" s="94">
        <v>3.1850000000000005</v>
      </c>
      <c r="J16" s="94">
        <f t="shared" si="0"/>
        <v>828.10000000000014</v>
      </c>
      <c r="K16" s="93"/>
    </row>
    <row r="17" spans="1:11" ht="12.75" x14ac:dyDescent="0.2">
      <c r="A17" s="93">
        <v>270</v>
      </c>
      <c r="B17" s="93" t="s">
        <v>277</v>
      </c>
      <c r="C17" s="93" t="s">
        <v>274</v>
      </c>
      <c r="D17" s="93" t="s">
        <v>277</v>
      </c>
      <c r="E17" s="93" t="s">
        <v>289</v>
      </c>
      <c r="F17" s="93">
        <v>2002</v>
      </c>
      <c r="G17" s="93">
        <v>230</v>
      </c>
      <c r="H17" s="93">
        <v>170</v>
      </c>
      <c r="I17" s="94">
        <v>3.6790000000000003</v>
      </c>
      <c r="J17" s="94">
        <f t="shared" si="0"/>
        <v>846.17000000000007</v>
      </c>
      <c r="K17" s="93"/>
    </row>
    <row r="18" spans="1:11" ht="12.75" x14ac:dyDescent="0.2">
      <c r="A18" s="93">
        <v>280</v>
      </c>
      <c r="B18" s="93" t="s">
        <v>294</v>
      </c>
      <c r="C18" s="93" t="s">
        <v>274</v>
      </c>
      <c r="D18" s="93" t="s">
        <v>277</v>
      </c>
      <c r="E18" s="93" t="s">
        <v>289</v>
      </c>
      <c r="F18" s="93">
        <v>2003</v>
      </c>
      <c r="G18" s="93">
        <v>230</v>
      </c>
      <c r="H18" s="93">
        <v>150</v>
      </c>
      <c r="I18" s="94">
        <v>4.7190000000000003</v>
      </c>
      <c r="J18" s="94">
        <f t="shared" si="0"/>
        <v>1085.3700000000001</v>
      </c>
      <c r="K18" s="93"/>
    </row>
    <row r="19" spans="1:11" ht="12.75" x14ac:dyDescent="0.2">
      <c r="A19" s="93">
        <v>290</v>
      </c>
      <c r="B19" s="93" t="s">
        <v>295</v>
      </c>
      <c r="C19" s="93" t="s">
        <v>267</v>
      </c>
      <c r="D19" s="93" t="s">
        <v>296</v>
      </c>
      <c r="E19" s="93" t="s">
        <v>289</v>
      </c>
      <c r="F19" s="93">
        <v>2003</v>
      </c>
      <c r="G19" s="93">
        <v>230</v>
      </c>
      <c r="H19" s="93">
        <v>280</v>
      </c>
      <c r="I19" s="94">
        <v>2.6389999999999998</v>
      </c>
      <c r="J19" s="94">
        <f t="shared" si="0"/>
        <v>606.96999999999991</v>
      </c>
      <c r="K19" s="93"/>
    </row>
    <row r="20" spans="1:11" ht="12.75" x14ac:dyDescent="0.2">
      <c r="A20" s="93">
        <v>300</v>
      </c>
      <c r="B20" s="93" t="s">
        <v>297</v>
      </c>
      <c r="C20" s="93" t="s">
        <v>267</v>
      </c>
      <c r="D20" s="93" t="s">
        <v>286</v>
      </c>
      <c r="E20" s="93" t="s">
        <v>289</v>
      </c>
      <c r="F20" s="93">
        <v>2002</v>
      </c>
      <c r="G20" s="93">
        <v>170</v>
      </c>
      <c r="H20" s="93">
        <v>200</v>
      </c>
      <c r="I20" s="94">
        <v>2.7040000000000002</v>
      </c>
      <c r="J20" s="94">
        <f t="shared" si="0"/>
        <v>459.68</v>
      </c>
      <c r="K20" s="93"/>
    </row>
    <row r="21" spans="1:11" x14ac:dyDescent="0.3">
      <c r="A21" s="96"/>
      <c r="B21" s="97"/>
      <c r="E21" s="98"/>
      <c r="F21" s="98"/>
      <c r="G21" s="98"/>
      <c r="H21" s="98"/>
    </row>
    <row r="22" spans="1:11" x14ac:dyDescent="0.3">
      <c r="B22" s="99" t="s">
        <v>298</v>
      </c>
      <c r="C22" s="99"/>
      <c r="H22" s="97" t="s">
        <v>299</v>
      </c>
      <c r="J22" s="100"/>
    </row>
    <row r="23" spans="1:11" x14ac:dyDescent="0.3">
      <c r="B23" s="99" t="s">
        <v>300</v>
      </c>
      <c r="C23" s="99"/>
    </row>
    <row r="25" spans="1:11" x14ac:dyDescent="0.3">
      <c r="A25" s="101" t="s">
        <v>301</v>
      </c>
    </row>
    <row r="26" spans="1:11" x14ac:dyDescent="0.3">
      <c r="A26" s="101" t="s">
        <v>302</v>
      </c>
    </row>
    <row r="27" spans="1:11" x14ac:dyDescent="0.3">
      <c r="A27" s="101" t="s">
        <v>312</v>
      </c>
    </row>
    <row r="28" spans="1:11" x14ac:dyDescent="0.3">
      <c r="A28" s="101" t="s">
        <v>313</v>
      </c>
    </row>
  </sheetData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28"/>
  <sheetViews>
    <sheetView workbookViewId="0"/>
  </sheetViews>
  <sheetFormatPr baseColWidth="10" defaultColWidth="11.5703125" defaultRowHeight="14.25" x14ac:dyDescent="0.3"/>
  <cols>
    <col min="1" max="1" width="9.140625" style="98" bestFit="1" customWidth="1"/>
    <col min="2" max="2" width="15.28515625" style="98" bestFit="1" customWidth="1"/>
    <col min="3" max="3" width="11.140625" style="97" bestFit="1" customWidth="1"/>
    <col min="4" max="4" width="11.5703125" style="97"/>
    <col min="5" max="5" width="8.7109375" style="97" bestFit="1" customWidth="1"/>
    <col min="6" max="6" width="10.42578125" style="97" bestFit="1" customWidth="1"/>
    <col min="7" max="7" width="10.42578125" style="97" customWidth="1"/>
    <col min="8" max="8" width="8.7109375" style="97" customWidth="1"/>
    <col min="9" max="9" width="9.28515625" style="97" bestFit="1" customWidth="1"/>
    <col min="10" max="10" width="15" style="97" bestFit="1" customWidth="1"/>
    <col min="11" max="11" width="17.140625" style="97" bestFit="1" customWidth="1"/>
    <col min="12" max="16384" width="11.5703125" style="95"/>
  </cols>
  <sheetData>
    <row r="1" spans="1:11" s="92" customFormat="1" ht="15" x14ac:dyDescent="0.25">
      <c r="A1" s="90" t="s">
        <v>255</v>
      </c>
      <c r="B1" s="90" t="s">
        <v>256</v>
      </c>
      <c r="C1" s="90" t="s">
        <v>257</v>
      </c>
      <c r="D1" s="90" t="s">
        <v>258</v>
      </c>
      <c r="E1" s="90" t="s">
        <v>259</v>
      </c>
      <c r="F1" s="90" t="s">
        <v>260</v>
      </c>
      <c r="G1" s="90" t="s">
        <v>261</v>
      </c>
      <c r="H1" s="90" t="s">
        <v>262</v>
      </c>
      <c r="I1" s="90" t="s">
        <v>263</v>
      </c>
      <c r="J1" s="91" t="s">
        <v>264</v>
      </c>
      <c r="K1" s="90" t="s">
        <v>265</v>
      </c>
    </row>
    <row r="2" spans="1:11" ht="12.75" x14ac:dyDescent="0.2">
      <c r="A2" s="93">
        <v>110</v>
      </c>
      <c r="B2" s="93" t="s">
        <v>266</v>
      </c>
      <c r="C2" s="93" t="s">
        <v>267</v>
      </c>
      <c r="D2" s="93" t="s">
        <v>268</v>
      </c>
      <c r="E2" s="93" t="s">
        <v>269</v>
      </c>
      <c r="F2" s="93">
        <v>2003</v>
      </c>
      <c r="G2" s="93">
        <v>200</v>
      </c>
      <c r="H2" s="93">
        <v>150</v>
      </c>
      <c r="I2" s="94">
        <v>4.0949999999999998</v>
      </c>
      <c r="J2" s="94">
        <f t="shared" ref="J2:J20" si="0">I2*G2</f>
        <v>819</v>
      </c>
      <c r="K2" s="102" t="str">
        <f>IF(AND(F2&gt;2000,G2&lt;H2),"Réapprovisionner","")</f>
        <v/>
      </c>
    </row>
    <row r="3" spans="1:11" ht="12.75" x14ac:dyDescent="0.2">
      <c r="A3" s="93">
        <v>120</v>
      </c>
      <c r="B3" s="93" t="s">
        <v>270</v>
      </c>
      <c r="C3" s="93" t="s">
        <v>271</v>
      </c>
      <c r="D3" s="93" t="s">
        <v>272</v>
      </c>
      <c r="E3" s="93" t="s">
        <v>269</v>
      </c>
      <c r="F3" s="93">
        <v>2002</v>
      </c>
      <c r="G3" s="93">
        <v>300</v>
      </c>
      <c r="H3" s="93">
        <v>300</v>
      </c>
      <c r="I3" s="94">
        <v>2.7690000000000001</v>
      </c>
      <c r="J3" s="94">
        <f t="shared" si="0"/>
        <v>830.7</v>
      </c>
      <c r="K3" s="102" t="str">
        <f t="shared" ref="K3:K20" si="1">IF(AND(F3&gt;2000,G3&lt;H3),"Réapprovisionner","")</f>
        <v/>
      </c>
    </row>
    <row r="4" spans="1:11" ht="12.75" x14ac:dyDescent="0.2">
      <c r="A4" s="93">
        <v>130</v>
      </c>
      <c r="B4" s="93" t="s">
        <v>273</v>
      </c>
      <c r="C4" s="93" t="s">
        <v>274</v>
      </c>
      <c r="D4" s="93" t="s">
        <v>275</v>
      </c>
      <c r="E4" s="93" t="s">
        <v>269</v>
      </c>
      <c r="F4" s="93">
        <v>2003</v>
      </c>
      <c r="G4" s="93">
        <v>300</v>
      </c>
      <c r="H4" s="93">
        <v>250</v>
      </c>
      <c r="I4" s="94">
        <v>3.4710000000000001</v>
      </c>
      <c r="J4" s="94">
        <f t="shared" si="0"/>
        <v>1041.3</v>
      </c>
      <c r="K4" s="102" t="str">
        <f t="shared" si="1"/>
        <v/>
      </c>
    </row>
    <row r="5" spans="1:11" ht="12.75" x14ac:dyDescent="0.2">
      <c r="A5" s="93">
        <v>140</v>
      </c>
      <c r="B5" s="93" t="s">
        <v>276</v>
      </c>
      <c r="C5" s="93" t="s">
        <v>274</v>
      </c>
      <c r="D5" s="93" t="s">
        <v>277</v>
      </c>
      <c r="E5" s="93" t="s">
        <v>269</v>
      </c>
      <c r="F5" s="93">
        <v>2002</v>
      </c>
      <c r="G5" s="93">
        <v>200</v>
      </c>
      <c r="H5" s="93">
        <v>220</v>
      </c>
      <c r="I5" s="94">
        <v>2.7690000000000001</v>
      </c>
      <c r="J5" s="94">
        <f t="shared" si="0"/>
        <v>553.80000000000007</v>
      </c>
      <c r="K5" s="102" t="str">
        <f t="shared" si="1"/>
        <v>Réapprovisionner</v>
      </c>
    </row>
    <row r="6" spans="1:11" ht="12.75" x14ac:dyDescent="0.2">
      <c r="A6" s="93">
        <v>150</v>
      </c>
      <c r="B6" s="93" t="s">
        <v>278</v>
      </c>
      <c r="C6" s="93" t="s">
        <v>267</v>
      </c>
      <c r="D6" s="93" t="s">
        <v>279</v>
      </c>
      <c r="E6" s="93" t="s">
        <v>269</v>
      </c>
      <c r="F6" s="93">
        <v>2003</v>
      </c>
      <c r="G6" s="93">
        <v>120</v>
      </c>
      <c r="H6" s="93">
        <v>100</v>
      </c>
      <c r="I6" s="94">
        <v>2.7040000000000002</v>
      </c>
      <c r="J6" s="94">
        <f t="shared" si="0"/>
        <v>324.48</v>
      </c>
      <c r="K6" s="102" t="str">
        <f t="shared" si="1"/>
        <v/>
      </c>
    </row>
    <row r="7" spans="1:11" ht="12.75" x14ac:dyDescent="0.2">
      <c r="A7" s="93">
        <v>160</v>
      </c>
      <c r="B7" s="93" t="s">
        <v>280</v>
      </c>
      <c r="C7" s="93" t="s">
        <v>267</v>
      </c>
      <c r="D7" s="93" t="s">
        <v>279</v>
      </c>
      <c r="E7" s="93" t="s">
        <v>269</v>
      </c>
      <c r="F7" s="93">
        <v>2003</v>
      </c>
      <c r="G7" s="93">
        <v>230</v>
      </c>
      <c r="H7" s="93">
        <v>250</v>
      </c>
      <c r="I7" s="94">
        <v>2.9120000000000004</v>
      </c>
      <c r="J7" s="94">
        <f t="shared" si="0"/>
        <v>669.7600000000001</v>
      </c>
      <c r="K7" s="102" t="str">
        <f t="shared" si="1"/>
        <v>Réapprovisionner</v>
      </c>
    </row>
    <row r="8" spans="1:11" ht="12.75" x14ac:dyDescent="0.2">
      <c r="A8" s="93">
        <v>170</v>
      </c>
      <c r="B8" s="93" t="s">
        <v>281</v>
      </c>
      <c r="C8" s="93" t="s">
        <v>267</v>
      </c>
      <c r="D8" s="93" t="s">
        <v>279</v>
      </c>
      <c r="E8" s="93" t="s">
        <v>269</v>
      </c>
      <c r="F8" s="93">
        <v>2002</v>
      </c>
      <c r="G8" s="93">
        <v>300</v>
      </c>
      <c r="H8" s="93">
        <v>200</v>
      </c>
      <c r="I8" s="94">
        <v>2.6389999999999998</v>
      </c>
      <c r="J8" s="94">
        <f t="shared" si="0"/>
        <v>791.69999999999993</v>
      </c>
      <c r="K8" s="102" t="str">
        <f t="shared" si="1"/>
        <v/>
      </c>
    </row>
    <row r="9" spans="1:11" ht="12.75" x14ac:dyDescent="0.2">
      <c r="A9" s="93">
        <v>180</v>
      </c>
      <c r="B9" s="93" t="s">
        <v>282</v>
      </c>
      <c r="C9" s="93" t="s">
        <v>267</v>
      </c>
      <c r="D9" s="93" t="s">
        <v>283</v>
      </c>
      <c r="E9" s="93" t="s">
        <v>269</v>
      </c>
      <c r="F9" s="93">
        <v>2003</v>
      </c>
      <c r="G9" s="93">
        <v>120</v>
      </c>
      <c r="H9" s="93">
        <v>100</v>
      </c>
      <c r="I9" s="94">
        <v>3.4710000000000001</v>
      </c>
      <c r="J9" s="94">
        <f t="shared" si="0"/>
        <v>416.52</v>
      </c>
      <c r="K9" s="102" t="str">
        <f t="shared" si="1"/>
        <v/>
      </c>
    </row>
    <row r="10" spans="1:11" ht="12.75" x14ac:dyDescent="0.2">
      <c r="A10" s="93">
        <v>190</v>
      </c>
      <c r="B10" s="93" t="s">
        <v>284</v>
      </c>
      <c r="C10" s="93" t="s">
        <v>267</v>
      </c>
      <c r="D10" s="93" t="s">
        <v>283</v>
      </c>
      <c r="E10" s="93" t="s">
        <v>269</v>
      </c>
      <c r="F10" s="93">
        <v>2003</v>
      </c>
      <c r="G10" s="93">
        <v>200</v>
      </c>
      <c r="H10" s="93">
        <v>200</v>
      </c>
      <c r="I10" s="94">
        <v>3.2629999999999999</v>
      </c>
      <c r="J10" s="94">
        <f t="shared" si="0"/>
        <v>652.6</v>
      </c>
      <c r="K10" s="102" t="str">
        <f t="shared" si="1"/>
        <v/>
      </c>
    </row>
    <row r="11" spans="1:11" ht="12.75" x14ac:dyDescent="0.2">
      <c r="A11" s="93">
        <v>200</v>
      </c>
      <c r="B11" s="93" t="s">
        <v>285</v>
      </c>
      <c r="C11" s="93" t="s">
        <v>267</v>
      </c>
      <c r="D11" s="93" t="s">
        <v>286</v>
      </c>
      <c r="E11" s="93" t="s">
        <v>269</v>
      </c>
      <c r="F11" s="93">
        <v>2002</v>
      </c>
      <c r="G11" s="93">
        <v>300</v>
      </c>
      <c r="H11" s="93">
        <v>250</v>
      </c>
      <c r="I11" s="94">
        <v>4.03</v>
      </c>
      <c r="J11" s="94">
        <f t="shared" si="0"/>
        <v>1209</v>
      </c>
      <c r="K11" s="102" t="str">
        <f t="shared" si="1"/>
        <v/>
      </c>
    </row>
    <row r="12" spans="1:11" ht="12.75" x14ac:dyDescent="0.2">
      <c r="A12" s="93">
        <v>210</v>
      </c>
      <c r="B12" s="93" t="s">
        <v>287</v>
      </c>
      <c r="C12" s="93" t="s">
        <v>271</v>
      </c>
      <c r="D12" s="93" t="s">
        <v>288</v>
      </c>
      <c r="E12" s="93" t="s">
        <v>289</v>
      </c>
      <c r="F12" s="93">
        <v>2003</v>
      </c>
      <c r="G12" s="93">
        <v>200</v>
      </c>
      <c r="H12" s="93">
        <v>200</v>
      </c>
      <c r="I12" s="94">
        <v>2.7690000000000001</v>
      </c>
      <c r="J12" s="94">
        <f t="shared" si="0"/>
        <v>553.80000000000007</v>
      </c>
      <c r="K12" s="102" t="str">
        <f t="shared" si="1"/>
        <v/>
      </c>
    </row>
    <row r="13" spans="1:11" ht="12.75" x14ac:dyDescent="0.2">
      <c r="A13" s="93">
        <v>230</v>
      </c>
      <c r="B13" s="93" t="s">
        <v>290</v>
      </c>
      <c r="C13" s="93" t="s">
        <v>271</v>
      </c>
      <c r="D13" s="93" t="s">
        <v>291</v>
      </c>
      <c r="E13" s="93" t="s">
        <v>289</v>
      </c>
      <c r="F13" s="93">
        <v>2002</v>
      </c>
      <c r="G13" s="93">
        <v>230</v>
      </c>
      <c r="H13" s="93">
        <v>200</v>
      </c>
      <c r="I13" s="94">
        <v>2.08</v>
      </c>
      <c r="J13" s="94">
        <f t="shared" si="0"/>
        <v>478.40000000000003</v>
      </c>
      <c r="K13" s="102" t="str">
        <f t="shared" si="1"/>
        <v/>
      </c>
    </row>
    <row r="14" spans="1:11" ht="12.75" x14ac:dyDescent="0.2">
      <c r="A14" s="93">
        <v>240</v>
      </c>
      <c r="B14" s="93" t="s">
        <v>292</v>
      </c>
      <c r="C14" s="93" t="s">
        <v>271</v>
      </c>
      <c r="D14" s="93" t="s">
        <v>291</v>
      </c>
      <c r="E14" s="93" t="s">
        <v>289</v>
      </c>
      <c r="F14" s="93">
        <v>2002</v>
      </c>
      <c r="G14" s="93">
        <v>300</v>
      </c>
      <c r="H14" s="93">
        <v>250</v>
      </c>
      <c r="I14" s="94">
        <v>3.4710000000000001</v>
      </c>
      <c r="J14" s="94">
        <f t="shared" si="0"/>
        <v>1041.3</v>
      </c>
      <c r="K14" s="102" t="str">
        <f t="shared" si="1"/>
        <v/>
      </c>
    </row>
    <row r="15" spans="1:11" ht="12.75" x14ac:dyDescent="0.2">
      <c r="A15" s="93">
        <v>250</v>
      </c>
      <c r="B15" s="93" t="s">
        <v>293</v>
      </c>
      <c r="C15" s="93" t="s">
        <v>274</v>
      </c>
      <c r="D15" s="93" t="s">
        <v>275</v>
      </c>
      <c r="E15" s="93" t="s">
        <v>289</v>
      </c>
      <c r="F15" s="93">
        <v>2003</v>
      </c>
      <c r="G15" s="93">
        <v>170</v>
      </c>
      <c r="H15" s="93">
        <v>190</v>
      </c>
      <c r="I15" s="94">
        <v>3.4060000000000001</v>
      </c>
      <c r="J15" s="94">
        <f t="shared" si="0"/>
        <v>579.02</v>
      </c>
      <c r="K15" s="102" t="str">
        <f t="shared" si="1"/>
        <v>Réapprovisionner</v>
      </c>
    </row>
    <row r="16" spans="1:11" ht="12.75" x14ac:dyDescent="0.2">
      <c r="A16" s="93">
        <v>260</v>
      </c>
      <c r="B16" s="93" t="s">
        <v>275</v>
      </c>
      <c r="C16" s="93" t="s">
        <v>274</v>
      </c>
      <c r="D16" s="93" t="s">
        <v>275</v>
      </c>
      <c r="E16" s="93" t="s">
        <v>289</v>
      </c>
      <c r="F16" s="93">
        <v>2003</v>
      </c>
      <c r="G16" s="93">
        <v>260</v>
      </c>
      <c r="H16" s="93">
        <v>200</v>
      </c>
      <c r="I16" s="94">
        <v>3.1850000000000005</v>
      </c>
      <c r="J16" s="94">
        <f t="shared" si="0"/>
        <v>828.10000000000014</v>
      </c>
      <c r="K16" s="102" t="str">
        <f t="shared" si="1"/>
        <v/>
      </c>
    </row>
    <row r="17" spans="1:11" ht="12.75" x14ac:dyDescent="0.2">
      <c r="A17" s="93">
        <v>270</v>
      </c>
      <c r="B17" s="93" t="s">
        <v>277</v>
      </c>
      <c r="C17" s="93" t="s">
        <v>274</v>
      </c>
      <c r="D17" s="93" t="s">
        <v>277</v>
      </c>
      <c r="E17" s="93" t="s">
        <v>289</v>
      </c>
      <c r="F17" s="93">
        <v>2002</v>
      </c>
      <c r="G17" s="93">
        <v>230</v>
      </c>
      <c r="H17" s="93">
        <v>170</v>
      </c>
      <c r="I17" s="94">
        <v>3.6790000000000003</v>
      </c>
      <c r="J17" s="94">
        <f t="shared" si="0"/>
        <v>846.17000000000007</v>
      </c>
      <c r="K17" s="102" t="str">
        <f t="shared" si="1"/>
        <v/>
      </c>
    </row>
    <row r="18" spans="1:11" ht="12.75" x14ac:dyDescent="0.2">
      <c r="A18" s="93">
        <v>280</v>
      </c>
      <c r="B18" s="93" t="s">
        <v>294</v>
      </c>
      <c r="C18" s="93" t="s">
        <v>274</v>
      </c>
      <c r="D18" s="93" t="s">
        <v>277</v>
      </c>
      <c r="E18" s="93" t="s">
        <v>289</v>
      </c>
      <c r="F18" s="93">
        <v>2003</v>
      </c>
      <c r="G18" s="93">
        <v>230</v>
      </c>
      <c r="H18" s="93">
        <v>150</v>
      </c>
      <c r="I18" s="94">
        <v>4.7190000000000003</v>
      </c>
      <c r="J18" s="94">
        <f t="shared" si="0"/>
        <v>1085.3700000000001</v>
      </c>
      <c r="K18" s="102" t="str">
        <f t="shared" si="1"/>
        <v/>
      </c>
    </row>
    <row r="19" spans="1:11" ht="12.75" x14ac:dyDescent="0.2">
      <c r="A19" s="93">
        <v>290</v>
      </c>
      <c r="B19" s="93" t="s">
        <v>295</v>
      </c>
      <c r="C19" s="93" t="s">
        <v>267</v>
      </c>
      <c r="D19" s="93" t="s">
        <v>296</v>
      </c>
      <c r="E19" s="93" t="s">
        <v>289</v>
      </c>
      <c r="F19" s="93">
        <v>2003</v>
      </c>
      <c r="G19" s="93">
        <v>230</v>
      </c>
      <c r="H19" s="93">
        <v>280</v>
      </c>
      <c r="I19" s="94">
        <v>2.6389999999999998</v>
      </c>
      <c r="J19" s="94">
        <f t="shared" si="0"/>
        <v>606.96999999999991</v>
      </c>
      <c r="K19" s="102" t="str">
        <f t="shared" si="1"/>
        <v>Réapprovisionner</v>
      </c>
    </row>
    <row r="20" spans="1:11" ht="12.75" x14ac:dyDescent="0.2">
      <c r="A20" s="93">
        <v>300</v>
      </c>
      <c r="B20" s="93" t="s">
        <v>297</v>
      </c>
      <c r="C20" s="93" t="s">
        <v>267</v>
      </c>
      <c r="D20" s="93" t="s">
        <v>286</v>
      </c>
      <c r="E20" s="93" t="s">
        <v>289</v>
      </c>
      <c r="F20" s="93">
        <v>2002</v>
      </c>
      <c r="G20" s="93">
        <v>170</v>
      </c>
      <c r="H20" s="93">
        <v>200</v>
      </c>
      <c r="I20" s="94">
        <v>2.7040000000000002</v>
      </c>
      <c r="J20" s="94">
        <f t="shared" si="0"/>
        <v>459.68</v>
      </c>
      <c r="K20" s="102" t="str">
        <f t="shared" si="1"/>
        <v>Réapprovisionner</v>
      </c>
    </row>
    <row r="21" spans="1:11" x14ac:dyDescent="0.3">
      <c r="A21" s="96"/>
      <c r="B21" s="97"/>
      <c r="E21" s="98"/>
      <c r="F21" s="98"/>
      <c r="G21" s="98"/>
      <c r="H21" s="98"/>
    </row>
    <row r="22" spans="1:11" x14ac:dyDescent="0.3">
      <c r="B22" s="99" t="s">
        <v>298</v>
      </c>
      <c r="C22" s="99">
        <f>SUMIF(E2:E20,E2,G2:G20)</f>
        <v>2270</v>
      </c>
      <c r="H22" s="97" t="s">
        <v>299</v>
      </c>
      <c r="J22" s="103">
        <f>SUMIF(D2:D20,"Bourgogne",J2:J20)</f>
        <v>2485.34</v>
      </c>
    </row>
    <row r="23" spans="1:11" x14ac:dyDescent="0.3">
      <c r="B23" s="99" t="s">
        <v>300</v>
      </c>
      <c r="C23" s="99">
        <f>SUMIF(E2:E20,E12,G2:G20)</f>
        <v>2020</v>
      </c>
    </row>
    <row r="25" spans="1:11" x14ac:dyDescent="0.3">
      <c r="A25" s="106" t="s">
        <v>310</v>
      </c>
      <c r="B25" s="107" t="s">
        <v>309</v>
      </c>
    </row>
    <row r="26" spans="1:11" x14ac:dyDescent="0.3">
      <c r="A26" s="106" t="s">
        <v>316</v>
      </c>
      <c r="B26" s="107" t="s">
        <v>311</v>
      </c>
    </row>
    <row r="27" spans="1:11" x14ac:dyDescent="0.3">
      <c r="A27" s="106" t="s">
        <v>317</v>
      </c>
      <c r="B27" s="107" t="s">
        <v>314</v>
      </c>
    </row>
    <row r="28" spans="1:11" x14ac:dyDescent="0.3">
      <c r="A28" s="106" t="s">
        <v>318</v>
      </c>
      <c r="B28" s="107" t="s">
        <v>315</v>
      </c>
    </row>
  </sheetData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0"/>
  <sheetViews>
    <sheetView tabSelected="1" zoomScale="160" zoomScaleNormal="160" workbookViewId="0">
      <selection activeCell="A19" sqref="A19"/>
    </sheetView>
  </sheetViews>
  <sheetFormatPr baseColWidth="10" defaultColWidth="11.42578125" defaultRowHeight="12.75" x14ac:dyDescent="0.2"/>
  <cols>
    <col min="1" max="1" width="15.7109375" style="2" customWidth="1"/>
    <col min="2" max="16384" width="11.42578125" style="2"/>
  </cols>
  <sheetData>
    <row r="1" spans="1:4" x14ac:dyDescent="0.2">
      <c r="A1" s="1" t="s">
        <v>0</v>
      </c>
    </row>
    <row r="2" spans="1:4" x14ac:dyDescent="0.2">
      <c r="A2" s="1"/>
    </row>
    <row r="3" spans="1:4" x14ac:dyDescent="0.2">
      <c r="A3" s="109" t="s">
        <v>1</v>
      </c>
      <c r="B3" s="110"/>
      <c r="C3" s="3">
        <v>4.4999999999999998E-2</v>
      </c>
    </row>
    <row r="5" spans="1:4" ht="25.5" x14ac:dyDescent="0.2">
      <c r="A5" s="4" t="s">
        <v>2</v>
      </c>
      <c r="B5" s="4" t="s">
        <v>3</v>
      </c>
      <c r="C5" s="4" t="s">
        <v>4</v>
      </c>
      <c r="D5" s="5"/>
    </row>
    <row r="6" spans="1:4" ht="15" x14ac:dyDescent="0.25">
      <c r="A6" s="6" t="s">
        <v>5</v>
      </c>
      <c r="B6" s="7">
        <v>4.0960000000000001</v>
      </c>
      <c r="C6" s="8"/>
    </row>
    <row r="7" spans="1:4" ht="15" x14ac:dyDescent="0.25">
      <c r="A7" s="6" t="s">
        <v>6</v>
      </c>
      <c r="B7" s="7">
        <v>2.048</v>
      </c>
      <c r="C7" s="8"/>
    </row>
    <row r="8" spans="1:4" ht="15" x14ac:dyDescent="0.25">
      <c r="A8" s="6" t="s">
        <v>7</v>
      </c>
      <c r="B8" s="7">
        <v>6.1440000000000001</v>
      </c>
      <c r="C8" s="8"/>
    </row>
    <row r="9" spans="1:4" ht="15" x14ac:dyDescent="0.25">
      <c r="A9" s="6" t="s">
        <v>8</v>
      </c>
      <c r="B9" s="7">
        <v>4.09</v>
      </c>
      <c r="C9" s="8"/>
    </row>
    <row r="10" spans="1:4" ht="15" x14ac:dyDescent="0.25">
      <c r="A10" s="6" t="s">
        <v>9</v>
      </c>
      <c r="B10" s="7">
        <v>6.1440000000000001</v>
      </c>
      <c r="C10" s="8"/>
    </row>
    <row r="11" spans="1:4" ht="15" x14ac:dyDescent="0.25">
      <c r="A11" s="6" t="s">
        <v>10</v>
      </c>
      <c r="B11" s="7">
        <v>1.024</v>
      </c>
      <c r="C11" s="8"/>
    </row>
    <row r="12" spans="1:4" ht="15" x14ac:dyDescent="0.25">
      <c r="A12" s="6" t="s">
        <v>11</v>
      </c>
      <c r="B12" s="7">
        <v>5.12</v>
      </c>
      <c r="C12" s="8"/>
    </row>
    <row r="13" spans="1:4" ht="15" x14ac:dyDescent="0.25">
      <c r="A13" s="6" t="s">
        <v>12</v>
      </c>
      <c r="B13" s="7">
        <v>8.15</v>
      </c>
      <c r="C13" s="8"/>
    </row>
    <row r="14" spans="1:4" ht="15" x14ac:dyDescent="0.25">
      <c r="A14" s="9" t="s">
        <v>13</v>
      </c>
      <c r="B14" s="10">
        <v>3.15</v>
      </c>
      <c r="C14" s="11"/>
    </row>
    <row r="17" spans="1:1" x14ac:dyDescent="0.2">
      <c r="A17" s="1" t="s">
        <v>128</v>
      </c>
    </row>
    <row r="18" spans="1:1" x14ac:dyDescent="0.2">
      <c r="A18" s="2" t="s">
        <v>321</v>
      </c>
    </row>
    <row r="19" spans="1:1" x14ac:dyDescent="0.2">
      <c r="A19" s="2" t="s">
        <v>129</v>
      </c>
    </row>
    <row r="20" spans="1:1" x14ac:dyDescent="0.2">
      <c r="A20" s="2" t="s">
        <v>130</v>
      </c>
    </row>
  </sheetData>
  <mergeCells count="1">
    <mergeCell ref="A3:B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&amp;L&amp;F/&amp;A</oddHeader>
    <oddFooter>&amp;L&amp;F/&amp;A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29"/>
  <sheetViews>
    <sheetView zoomScaleNormal="100" workbookViewId="0"/>
  </sheetViews>
  <sheetFormatPr baseColWidth="10" defaultColWidth="11.42578125" defaultRowHeight="12.75" x14ac:dyDescent="0.2"/>
  <cols>
    <col min="1" max="1" width="15.7109375" style="2" customWidth="1"/>
    <col min="2" max="16384" width="11.42578125" style="2"/>
  </cols>
  <sheetData>
    <row r="1" spans="1:4" x14ac:dyDescent="0.2">
      <c r="A1" s="1" t="s">
        <v>0</v>
      </c>
    </row>
    <row r="2" spans="1:4" x14ac:dyDescent="0.2">
      <c r="A2" s="1"/>
    </row>
    <row r="3" spans="1:4" x14ac:dyDescent="0.2">
      <c r="A3" s="109" t="s">
        <v>1</v>
      </c>
      <c r="B3" s="110"/>
      <c r="C3" s="3">
        <v>4.4999999999999998E-2</v>
      </c>
    </row>
    <row r="5" spans="1:4" ht="25.5" x14ac:dyDescent="0.2">
      <c r="A5" s="4" t="s">
        <v>2</v>
      </c>
      <c r="B5" s="4" t="s">
        <v>3</v>
      </c>
      <c r="C5" s="4" t="s">
        <v>4</v>
      </c>
      <c r="D5" s="5"/>
    </row>
    <row r="6" spans="1:4" ht="15" x14ac:dyDescent="0.25">
      <c r="A6" s="6" t="s">
        <v>5</v>
      </c>
      <c r="B6" s="7">
        <v>4.0960000000000001</v>
      </c>
      <c r="C6" s="64">
        <f>(B6*$C$3)+B6</f>
        <v>4.2803199999999997</v>
      </c>
    </row>
    <row r="7" spans="1:4" ht="15" x14ac:dyDescent="0.25">
      <c r="A7" s="6" t="s">
        <v>6</v>
      </c>
      <c r="B7" s="7">
        <v>2.048</v>
      </c>
      <c r="C7" s="64">
        <f t="shared" ref="C7:C14" si="0">(B7*$C$3)+B7</f>
        <v>2.1401599999999998</v>
      </c>
    </row>
    <row r="8" spans="1:4" ht="15" x14ac:dyDescent="0.25">
      <c r="A8" s="6" t="s">
        <v>7</v>
      </c>
      <c r="B8" s="7">
        <v>6.1440000000000001</v>
      </c>
      <c r="C8" s="64">
        <f t="shared" si="0"/>
        <v>6.4204800000000004</v>
      </c>
    </row>
    <row r="9" spans="1:4" ht="15" x14ac:dyDescent="0.25">
      <c r="A9" s="6" t="s">
        <v>8</v>
      </c>
      <c r="B9" s="7">
        <v>4.09</v>
      </c>
      <c r="C9" s="64">
        <f t="shared" si="0"/>
        <v>4.2740499999999999</v>
      </c>
    </row>
    <row r="10" spans="1:4" ht="15" x14ac:dyDescent="0.25">
      <c r="A10" s="6" t="s">
        <v>9</v>
      </c>
      <c r="B10" s="7">
        <v>6.1440000000000001</v>
      </c>
      <c r="C10" s="64">
        <f t="shared" si="0"/>
        <v>6.4204800000000004</v>
      </c>
    </row>
    <row r="11" spans="1:4" ht="15" x14ac:dyDescent="0.25">
      <c r="A11" s="6" t="s">
        <v>10</v>
      </c>
      <c r="B11" s="7">
        <v>1.024</v>
      </c>
      <c r="C11" s="64">
        <f t="shared" si="0"/>
        <v>1.0700799999999999</v>
      </c>
    </row>
    <row r="12" spans="1:4" ht="15" x14ac:dyDescent="0.25">
      <c r="A12" s="6" t="s">
        <v>11</v>
      </c>
      <c r="B12" s="7">
        <v>5.12</v>
      </c>
      <c r="C12" s="64">
        <f t="shared" si="0"/>
        <v>5.3504000000000005</v>
      </c>
    </row>
    <row r="13" spans="1:4" ht="15" x14ac:dyDescent="0.25">
      <c r="A13" s="6" t="s">
        <v>12</v>
      </c>
      <c r="B13" s="7">
        <v>8.15</v>
      </c>
      <c r="C13" s="64">
        <f t="shared" si="0"/>
        <v>8.51675</v>
      </c>
    </row>
    <row r="14" spans="1:4" ht="15" x14ac:dyDescent="0.25">
      <c r="A14" s="9" t="s">
        <v>13</v>
      </c>
      <c r="B14" s="10">
        <v>3.15</v>
      </c>
      <c r="C14" s="64">
        <f t="shared" si="0"/>
        <v>3.29175</v>
      </c>
    </row>
    <row r="17" spans="1:1" x14ac:dyDescent="0.2">
      <c r="A17" s="1" t="s">
        <v>128</v>
      </c>
    </row>
    <row r="18" spans="1:1" x14ac:dyDescent="0.2">
      <c r="A18" s="2" t="s">
        <v>131</v>
      </c>
    </row>
    <row r="19" spans="1:1" x14ac:dyDescent="0.2">
      <c r="A19" s="2" t="s">
        <v>129</v>
      </c>
    </row>
    <row r="20" spans="1:1" x14ac:dyDescent="0.2">
      <c r="A20" s="2" t="s">
        <v>130</v>
      </c>
    </row>
    <row r="23" spans="1:1" ht="15.75" x14ac:dyDescent="0.25">
      <c r="A23" s="65" t="s">
        <v>174</v>
      </c>
    </row>
    <row r="24" spans="1:1" x14ac:dyDescent="0.2">
      <c r="A24" s="66"/>
    </row>
    <row r="25" spans="1:1" x14ac:dyDescent="0.2">
      <c r="A25" s="66" t="s">
        <v>175</v>
      </c>
    </row>
    <row r="26" spans="1:1" x14ac:dyDescent="0.2">
      <c r="A26" s="66" t="s">
        <v>176</v>
      </c>
    </row>
    <row r="27" spans="1:1" x14ac:dyDescent="0.2">
      <c r="A27" s="66" t="s">
        <v>177</v>
      </c>
    </row>
    <row r="28" spans="1:1" x14ac:dyDescent="0.2">
      <c r="A28" s="66"/>
    </row>
    <row r="29" spans="1:1" x14ac:dyDescent="0.2">
      <c r="A29" s="66" t="s">
        <v>178</v>
      </c>
    </row>
  </sheetData>
  <mergeCells count="1">
    <mergeCell ref="A3:B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26"/>
  <sheetViews>
    <sheetView zoomScaleNormal="100" workbookViewId="0"/>
  </sheetViews>
  <sheetFormatPr baseColWidth="10" defaultRowHeight="15" x14ac:dyDescent="0.25"/>
  <cols>
    <col min="1" max="1" width="13.85546875" customWidth="1"/>
    <col min="2" max="2" width="13.42578125" style="13" customWidth="1"/>
  </cols>
  <sheetData>
    <row r="1" spans="1:1" x14ac:dyDescent="0.25">
      <c r="A1" s="12" t="s">
        <v>14</v>
      </c>
    </row>
    <row r="2" spans="1:1" x14ac:dyDescent="0.25">
      <c r="A2" s="14">
        <v>3116</v>
      </c>
    </row>
    <row r="3" spans="1:1" x14ac:dyDescent="0.25">
      <c r="A3" s="14">
        <v>2264</v>
      </c>
    </row>
    <row r="4" spans="1:1" x14ac:dyDescent="0.25">
      <c r="A4" s="14">
        <v>1443</v>
      </c>
    </row>
    <row r="5" spans="1:1" x14ac:dyDescent="0.25">
      <c r="A5" s="14">
        <v>1396</v>
      </c>
    </row>
    <row r="6" spans="1:1" x14ac:dyDescent="0.25">
      <c r="A6" s="14">
        <v>850</v>
      </c>
    </row>
    <row r="7" spans="1:1" x14ac:dyDescent="0.25">
      <c r="A7" s="14">
        <v>3994</v>
      </c>
    </row>
    <row r="8" spans="1:1" x14ac:dyDescent="0.25">
      <c r="A8" s="14">
        <v>3547</v>
      </c>
    </row>
    <row r="9" spans="1:1" x14ac:dyDescent="0.25">
      <c r="A9" s="14">
        <v>2787</v>
      </c>
    </row>
    <row r="10" spans="1:1" x14ac:dyDescent="0.25">
      <c r="A10" s="14">
        <v>320</v>
      </c>
    </row>
    <row r="11" spans="1:1" x14ac:dyDescent="0.25">
      <c r="A11" s="14">
        <v>219</v>
      </c>
    </row>
    <row r="12" spans="1:1" x14ac:dyDescent="0.25">
      <c r="A12" s="14">
        <v>4034</v>
      </c>
    </row>
    <row r="13" spans="1:1" x14ac:dyDescent="0.25">
      <c r="A13" s="14">
        <v>3480</v>
      </c>
    </row>
    <row r="14" spans="1:1" x14ac:dyDescent="0.25">
      <c r="A14" s="14">
        <v>412</v>
      </c>
    </row>
    <row r="15" spans="1:1" x14ac:dyDescent="0.25">
      <c r="A15" s="14">
        <v>3174</v>
      </c>
    </row>
    <row r="16" spans="1:1" x14ac:dyDescent="0.25">
      <c r="A16" s="14">
        <v>2780</v>
      </c>
    </row>
    <row r="17" spans="1:1" x14ac:dyDescent="0.25">
      <c r="A17" s="14">
        <v>528</v>
      </c>
    </row>
    <row r="18" spans="1:1" x14ac:dyDescent="0.25">
      <c r="A18" s="14">
        <v>1703</v>
      </c>
    </row>
    <row r="19" spans="1:1" x14ac:dyDescent="0.25">
      <c r="A19" s="14">
        <v>4195</v>
      </c>
    </row>
    <row r="20" spans="1:1" x14ac:dyDescent="0.25">
      <c r="A20" s="14">
        <v>1166</v>
      </c>
    </row>
    <row r="21" spans="1:1" x14ac:dyDescent="0.25">
      <c r="A21" s="14">
        <v>332</v>
      </c>
    </row>
    <row r="22" spans="1:1" x14ac:dyDescent="0.25">
      <c r="A22" s="14">
        <v>1064</v>
      </c>
    </row>
    <row r="24" spans="1:1" x14ac:dyDescent="0.25">
      <c r="A24" t="s">
        <v>132</v>
      </c>
    </row>
    <row r="25" spans="1:1" x14ac:dyDescent="0.25">
      <c r="A25" t="s">
        <v>133</v>
      </c>
    </row>
    <row r="26" spans="1:1" x14ac:dyDescent="0.25">
      <c r="A26" t="s">
        <v>134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&amp;L&amp;F/&amp;A</oddHeader>
    <oddFooter>&amp;L&amp;F/&amp;A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53"/>
  <sheetViews>
    <sheetView zoomScaleNormal="100" workbookViewId="0">
      <selection activeCell="C1" sqref="C1"/>
    </sheetView>
  </sheetViews>
  <sheetFormatPr baseColWidth="10" defaultRowHeight="15" x14ac:dyDescent="0.25"/>
  <cols>
    <col min="1" max="1" width="13.85546875" customWidth="1"/>
    <col min="2" max="2" width="13.42578125" style="13" customWidth="1"/>
  </cols>
  <sheetData>
    <row r="1" spans="1:1" x14ac:dyDescent="0.25">
      <c r="A1" s="12" t="s">
        <v>14</v>
      </c>
    </row>
    <row r="2" spans="1:1" x14ac:dyDescent="0.25">
      <c r="A2" s="14">
        <v>3116</v>
      </c>
    </row>
    <row r="3" spans="1:1" x14ac:dyDescent="0.25">
      <c r="A3" s="14">
        <v>2264</v>
      </c>
    </row>
    <row r="4" spans="1:1" x14ac:dyDescent="0.25">
      <c r="A4" s="14">
        <v>1443</v>
      </c>
    </row>
    <row r="5" spans="1:1" x14ac:dyDescent="0.25">
      <c r="A5" s="14">
        <v>1396</v>
      </c>
    </row>
    <row r="6" spans="1:1" x14ac:dyDescent="0.25">
      <c r="A6" s="14">
        <v>850</v>
      </c>
    </row>
    <row r="7" spans="1:1" x14ac:dyDescent="0.25">
      <c r="A7" s="14">
        <v>3994</v>
      </c>
    </row>
    <row r="8" spans="1:1" x14ac:dyDescent="0.25">
      <c r="A8" s="14">
        <v>3547</v>
      </c>
    </row>
    <row r="9" spans="1:1" x14ac:dyDescent="0.25">
      <c r="A9" s="14">
        <v>2787</v>
      </c>
    </row>
    <row r="10" spans="1:1" x14ac:dyDescent="0.25">
      <c r="A10" s="14">
        <v>320</v>
      </c>
    </row>
    <row r="11" spans="1:1" x14ac:dyDescent="0.25">
      <c r="A11" s="14">
        <v>219</v>
      </c>
    </row>
    <row r="12" spans="1:1" x14ac:dyDescent="0.25">
      <c r="A12" s="14">
        <v>4034</v>
      </c>
    </row>
    <row r="13" spans="1:1" x14ac:dyDescent="0.25">
      <c r="A13" s="14">
        <v>3480</v>
      </c>
    </row>
    <row r="14" spans="1:1" x14ac:dyDescent="0.25">
      <c r="A14" s="14">
        <v>412</v>
      </c>
    </row>
    <row r="15" spans="1:1" x14ac:dyDescent="0.25">
      <c r="A15" s="14">
        <v>3174</v>
      </c>
    </row>
    <row r="16" spans="1:1" x14ac:dyDescent="0.25">
      <c r="A16" s="14">
        <v>2780</v>
      </c>
    </row>
    <row r="17" spans="1:1" x14ac:dyDescent="0.25">
      <c r="A17" s="14">
        <v>528</v>
      </c>
    </row>
    <row r="18" spans="1:1" x14ac:dyDescent="0.25">
      <c r="A18" s="14">
        <v>1703</v>
      </c>
    </row>
    <row r="19" spans="1:1" x14ac:dyDescent="0.25">
      <c r="A19" s="14">
        <v>4195</v>
      </c>
    </row>
    <row r="20" spans="1:1" x14ac:dyDescent="0.25">
      <c r="A20" s="14">
        <v>1166</v>
      </c>
    </row>
    <row r="21" spans="1:1" x14ac:dyDescent="0.25">
      <c r="A21" s="14">
        <v>332</v>
      </c>
    </row>
    <row r="22" spans="1:1" x14ac:dyDescent="0.25">
      <c r="A22" s="14">
        <v>1064</v>
      </c>
    </row>
    <row r="23" spans="1:1" x14ac:dyDescent="0.25">
      <c r="A23" t="s">
        <v>132</v>
      </c>
    </row>
    <row r="24" spans="1:1" x14ac:dyDescent="0.25">
      <c r="A24" t="s">
        <v>133</v>
      </c>
    </row>
    <row r="25" spans="1:1" x14ac:dyDescent="0.25">
      <c r="A25" t="s">
        <v>134</v>
      </c>
    </row>
    <row r="27" spans="1:1" ht="18.75" x14ac:dyDescent="0.3">
      <c r="A27" s="67" t="s">
        <v>174</v>
      </c>
    </row>
    <row r="29" spans="1:1" x14ac:dyDescent="0.25">
      <c r="A29" s="68" t="s">
        <v>179</v>
      </c>
    </row>
    <row r="30" spans="1:1" x14ac:dyDescent="0.25">
      <c r="A30" s="68" t="s">
        <v>180</v>
      </c>
    </row>
    <row r="31" spans="1:1" x14ac:dyDescent="0.25">
      <c r="A31" s="68" t="s">
        <v>181</v>
      </c>
    </row>
    <row r="32" spans="1:1" x14ac:dyDescent="0.25">
      <c r="A32" s="68" t="s">
        <v>182</v>
      </c>
    </row>
    <row r="33" spans="1:1" x14ac:dyDescent="0.25">
      <c r="A33" s="68" t="s">
        <v>183</v>
      </c>
    </row>
    <row r="34" spans="1:1" x14ac:dyDescent="0.25">
      <c r="A34" s="68" t="s">
        <v>184</v>
      </c>
    </row>
    <row r="35" spans="1:1" x14ac:dyDescent="0.25">
      <c r="A35" s="68" t="s">
        <v>185</v>
      </c>
    </row>
    <row r="52" spans="1:1" x14ac:dyDescent="0.25">
      <c r="A52" s="69" t="s">
        <v>186</v>
      </c>
    </row>
    <row r="53" spans="1:1" x14ac:dyDescent="0.25">
      <c r="A53" s="69" t="s">
        <v>187</v>
      </c>
    </row>
  </sheetData>
  <conditionalFormatting sqref="A2:A22">
    <cfRule type="cellIs" dxfId="1" priority="1" operator="greaterThan">
      <formula>2500</formula>
    </cfRule>
    <cfRule type="cellIs" dxfId="0" priority="2" operator="greaterThan">
      <formula>2500</formula>
    </cfRule>
  </conditionalFormatting>
  <pageMargins left="0.7" right="0.7" top="0.75" bottom="0.75" header="0.3" footer="0.3"/>
  <pageSetup paperSize="9" orientation="portrait" r:id="rId1"/>
  <rowBreaks count="1" manualBreakCount="1">
    <brk id="26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31"/>
  <sheetViews>
    <sheetView zoomScaleNormal="100" workbookViewId="0">
      <selection activeCell="D1" sqref="D1"/>
    </sheetView>
  </sheetViews>
  <sheetFormatPr baseColWidth="10" defaultRowHeight="15" x14ac:dyDescent="0.25"/>
  <cols>
    <col min="2" max="2" width="13.5703125" customWidth="1"/>
    <col min="3" max="3" width="13.85546875" style="13" customWidth="1"/>
  </cols>
  <sheetData>
    <row r="1" spans="1:2" ht="30" x14ac:dyDescent="0.25">
      <c r="A1" s="15" t="s">
        <v>15</v>
      </c>
      <c r="B1" s="16" t="s">
        <v>14</v>
      </c>
    </row>
    <row r="2" spans="1:2" x14ac:dyDescent="0.25">
      <c r="A2" s="14" t="s">
        <v>16</v>
      </c>
      <c r="B2" s="14">
        <v>23775</v>
      </c>
    </row>
    <row r="3" spans="1:2" x14ac:dyDescent="0.25">
      <c r="A3" s="14" t="s">
        <v>17</v>
      </c>
      <c r="B3" s="14">
        <v>15379</v>
      </c>
    </row>
    <row r="4" spans="1:2" x14ac:dyDescent="0.25">
      <c r="A4" s="14" t="s">
        <v>18</v>
      </c>
      <c r="B4" s="14">
        <v>30275</v>
      </c>
    </row>
    <row r="5" spans="1:2" x14ac:dyDescent="0.25">
      <c r="A5" s="14" t="s">
        <v>19</v>
      </c>
      <c r="B5" s="14">
        <v>32397</v>
      </c>
    </row>
    <row r="6" spans="1:2" x14ac:dyDescent="0.25">
      <c r="A6" s="14" t="s">
        <v>20</v>
      </c>
      <c r="B6" s="14">
        <v>2630</v>
      </c>
    </row>
    <row r="7" spans="1:2" x14ac:dyDescent="0.25">
      <c r="A7" s="14" t="s">
        <v>21</v>
      </c>
      <c r="B7" s="14">
        <v>25381</v>
      </c>
    </row>
    <row r="8" spans="1:2" x14ac:dyDescent="0.25">
      <c r="A8" s="14" t="s">
        <v>22</v>
      </c>
      <c r="B8" s="14">
        <v>19620</v>
      </c>
    </row>
    <row r="9" spans="1:2" x14ac:dyDescent="0.25">
      <c r="A9" s="14" t="s">
        <v>23</v>
      </c>
      <c r="B9" s="14">
        <v>16522</v>
      </c>
    </row>
    <row r="10" spans="1:2" x14ac:dyDescent="0.25">
      <c r="A10" s="14" t="s">
        <v>24</v>
      </c>
      <c r="B10" s="14">
        <v>8225</v>
      </c>
    </row>
    <row r="11" spans="1:2" x14ac:dyDescent="0.25">
      <c r="A11" s="14" t="s">
        <v>25</v>
      </c>
      <c r="B11" s="14">
        <v>10780</v>
      </c>
    </row>
    <row r="12" spans="1:2" x14ac:dyDescent="0.25">
      <c r="A12" s="14" t="s">
        <v>26</v>
      </c>
      <c r="B12" s="14">
        <v>28791</v>
      </c>
    </row>
    <row r="13" spans="1:2" x14ac:dyDescent="0.25">
      <c r="A13" s="14" t="s">
        <v>27</v>
      </c>
      <c r="B13" s="14">
        <v>20126</v>
      </c>
    </row>
    <row r="14" spans="1:2" x14ac:dyDescent="0.25">
      <c r="A14" s="14" t="s">
        <v>28</v>
      </c>
      <c r="B14" s="14">
        <v>31076</v>
      </c>
    </row>
    <row r="15" spans="1:2" x14ac:dyDescent="0.25">
      <c r="A15" s="14" t="s">
        <v>29</v>
      </c>
      <c r="B15" s="14">
        <v>5115</v>
      </c>
    </row>
    <row r="16" spans="1:2" x14ac:dyDescent="0.25">
      <c r="A16" s="14" t="s">
        <v>30</v>
      </c>
      <c r="B16" s="14">
        <v>28036</v>
      </c>
    </row>
    <row r="17" spans="1:2" x14ac:dyDescent="0.25">
      <c r="A17" s="14" t="s">
        <v>31</v>
      </c>
      <c r="B17" s="14">
        <v>12707</v>
      </c>
    </row>
    <row r="18" spans="1:2" x14ac:dyDescent="0.25">
      <c r="A18" s="14" t="s">
        <v>32</v>
      </c>
      <c r="B18" s="14">
        <v>7864</v>
      </c>
    </row>
    <row r="19" spans="1:2" x14ac:dyDescent="0.25">
      <c r="A19" s="14" t="s">
        <v>33</v>
      </c>
      <c r="B19" s="14">
        <v>5363</v>
      </c>
    </row>
    <row r="20" spans="1:2" x14ac:dyDescent="0.25">
      <c r="A20" s="14" t="s">
        <v>34</v>
      </c>
      <c r="B20" s="14">
        <v>13841</v>
      </c>
    </row>
    <row r="21" spans="1:2" x14ac:dyDescent="0.25">
      <c r="A21" s="14" t="s">
        <v>35</v>
      </c>
      <c r="B21" s="14">
        <v>28286</v>
      </c>
    </row>
    <row r="22" spans="1:2" x14ac:dyDescent="0.25">
      <c r="A22" s="14" t="s">
        <v>36</v>
      </c>
      <c r="B22" s="14">
        <v>14647</v>
      </c>
    </row>
    <row r="24" spans="1:2" x14ac:dyDescent="0.25">
      <c r="A24" s="58" t="s">
        <v>135</v>
      </c>
    </row>
    <row r="25" spans="1:2" x14ac:dyDescent="0.25">
      <c r="A25" s="56" t="s">
        <v>136</v>
      </c>
    </row>
    <row r="26" spans="1:2" x14ac:dyDescent="0.25">
      <c r="A26" s="56" t="s">
        <v>137</v>
      </c>
    </row>
    <row r="27" spans="1:2" x14ac:dyDescent="0.25">
      <c r="A27" s="56" t="s">
        <v>138</v>
      </c>
    </row>
    <row r="29" spans="1:2" x14ac:dyDescent="0.25">
      <c r="A29" s="57" t="s">
        <v>140</v>
      </c>
    </row>
    <row r="30" spans="1:2" x14ac:dyDescent="0.25">
      <c r="A30" s="57" t="s">
        <v>166</v>
      </c>
    </row>
    <row r="31" spans="1:2" x14ac:dyDescent="0.25">
      <c r="A31" s="57" t="s">
        <v>139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&amp;L&amp;F/&amp;A</oddHeader>
    <oddFooter>&amp;L&amp;F/&amp;A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39"/>
  <sheetViews>
    <sheetView zoomScaleNormal="100" workbookViewId="0"/>
  </sheetViews>
  <sheetFormatPr baseColWidth="10" defaultRowHeight="15" x14ac:dyDescent="0.25"/>
  <cols>
    <col min="2" max="2" width="14.140625" bestFit="1" customWidth="1"/>
    <col min="3" max="3" width="13.85546875" style="13" customWidth="1"/>
  </cols>
  <sheetData>
    <row r="1" spans="1:2" ht="30" x14ac:dyDescent="0.25">
      <c r="A1" s="15" t="s">
        <v>15</v>
      </c>
      <c r="B1" s="16" t="s">
        <v>14</v>
      </c>
    </row>
    <row r="2" spans="1:2" x14ac:dyDescent="0.25">
      <c r="A2" s="14" t="s">
        <v>16</v>
      </c>
      <c r="B2" s="14">
        <v>23775</v>
      </c>
    </row>
    <row r="3" spans="1:2" x14ac:dyDescent="0.25">
      <c r="A3" s="14" t="s">
        <v>17</v>
      </c>
      <c r="B3" s="14">
        <v>15379</v>
      </c>
    </row>
    <row r="4" spans="1:2" x14ac:dyDescent="0.25">
      <c r="A4" s="14" t="s">
        <v>18</v>
      </c>
      <c r="B4" s="14">
        <v>30275</v>
      </c>
    </row>
    <row r="5" spans="1:2" x14ac:dyDescent="0.25">
      <c r="A5" s="14" t="s">
        <v>19</v>
      </c>
      <c r="B5" s="14">
        <v>32397</v>
      </c>
    </row>
    <row r="6" spans="1:2" x14ac:dyDescent="0.25">
      <c r="A6" s="14" t="s">
        <v>20</v>
      </c>
      <c r="B6" s="14">
        <v>2630</v>
      </c>
    </row>
    <row r="7" spans="1:2" x14ac:dyDescent="0.25">
      <c r="A7" s="14" t="s">
        <v>21</v>
      </c>
      <c r="B7" s="14">
        <v>25381</v>
      </c>
    </row>
    <row r="8" spans="1:2" x14ac:dyDescent="0.25">
      <c r="A8" s="14" t="s">
        <v>22</v>
      </c>
      <c r="B8" s="14">
        <v>19620</v>
      </c>
    </row>
    <row r="9" spans="1:2" x14ac:dyDescent="0.25">
      <c r="A9" s="14" t="s">
        <v>23</v>
      </c>
      <c r="B9" s="14">
        <v>16522</v>
      </c>
    </row>
    <row r="10" spans="1:2" x14ac:dyDescent="0.25">
      <c r="A10" s="14" t="s">
        <v>24</v>
      </c>
      <c r="B10" s="14">
        <v>8225</v>
      </c>
    </row>
    <row r="11" spans="1:2" x14ac:dyDescent="0.25">
      <c r="A11" s="14" t="s">
        <v>25</v>
      </c>
      <c r="B11" s="14">
        <v>10780</v>
      </c>
    </row>
    <row r="12" spans="1:2" x14ac:dyDescent="0.25">
      <c r="A12" s="14" t="s">
        <v>26</v>
      </c>
      <c r="B12" s="14">
        <v>28791</v>
      </c>
    </row>
    <row r="13" spans="1:2" x14ac:dyDescent="0.25">
      <c r="A13" s="14" t="s">
        <v>27</v>
      </c>
      <c r="B13" s="14">
        <v>20126</v>
      </c>
    </row>
    <row r="14" spans="1:2" x14ac:dyDescent="0.25">
      <c r="A14" s="14" t="s">
        <v>28</v>
      </c>
      <c r="B14" s="14">
        <v>31076</v>
      </c>
    </row>
    <row r="15" spans="1:2" x14ac:dyDescent="0.25">
      <c r="A15" s="14" t="s">
        <v>29</v>
      </c>
      <c r="B15" s="14">
        <v>5115</v>
      </c>
    </row>
    <row r="16" spans="1:2" x14ac:dyDescent="0.25">
      <c r="A16" s="14" t="s">
        <v>30</v>
      </c>
      <c r="B16" s="14">
        <v>28036</v>
      </c>
    </row>
    <row r="17" spans="1:2" x14ac:dyDescent="0.25">
      <c r="A17" s="14" t="s">
        <v>31</v>
      </c>
      <c r="B17" s="14">
        <v>12707</v>
      </c>
    </row>
    <row r="18" spans="1:2" x14ac:dyDescent="0.25">
      <c r="A18" s="14" t="s">
        <v>32</v>
      </c>
      <c r="B18" s="14">
        <v>7864</v>
      </c>
    </row>
    <row r="19" spans="1:2" x14ac:dyDescent="0.25">
      <c r="A19" s="14" t="s">
        <v>33</v>
      </c>
      <c r="B19" s="14">
        <v>5363</v>
      </c>
    </row>
    <row r="20" spans="1:2" x14ac:dyDescent="0.25">
      <c r="A20" s="14" t="s">
        <v>34</v>
      </c>
      <c r="B20" s="14">
        <v>13841</v>
      </c>
    </row>
    <row r="21" spans="1:2" x14ac:dyDescent="0.25">
      <c r="A21" s="14" t="s">
        <v>35</v>
      </c>
      <c r="B21" s="14">
        <v>28286</v>
      </c>
    </row>
    <row r="22" spans="1:2" x14ac:dyDescent="0.25">
      <c r="A22" s="14" t="s">
        <v>36</v>
      </c>
      <c r="B22" s="14">
        <v>14647</v>
      </c>
    </row>
    <row r="23" spans="1:2" x14ac:dyDescent="0.25">
      <c r="A23" s="70"/>
      <c r="B23" s="70"/>
    </row>
    <row r="24" spans="1:2" x14ac:dyDescent="0.25">
      <c r="A24" s="71" t="s">
        <v>135</v>
      </c>
    </row>
    <row r="25" spans="1:2" x14ac:dyDescent="0.25">
      <c r="A25" s="72" t="s">
        <v>136</v>
      </c>
    </row>
    <row r="26" spans="1:2" x14ac:dyDescent="0.25">
      <c r="A26" s="72" t="s">
        <v>137</v>
      </c>
    </row>
    <row r="27" spans="1:2" x14ac:dyDescent="0.25">
      <c r="A27" s="72" t="s">
        <v>138</v>
      </c>
    </row>
    <row r="28" spans="1:2" x14ac:dyDescent="0.25">
      <c r="A28" s="73" t="s">
        <v>140</v>
      </c>
    </row>
    <row r="29" spans="1:2" x14ac:dyDescent="0.25">
      <c r="A29" s="73" t="s">
        <v>166</v>
      </c>
    </row>
    <row r="30" spans="1:2" x14ac:dyDescent="0.25">
      <c r="A30" s="73" t="s">
        <v>139</v>
      </c>
    </row>
    <row r="31" spans="1:2" x14ac:dyDescent="0.25">
      <c r="A31" s="69"/>
    </row>
    <row r="32" spans="1:2" ht="18.75" x14ac:dyDescent="0.3">
      <c r="A32" s="74" t="s">
        <v>174</v>
      </c>
    </row>
    <row r="33" spans="1:1" x14ac:dyDescent="0.25">
      <c r="A33" s="73" t="s">
        <v>188</v>
      </c>
    </row>
    <row r="34" spans="1:1" x14ac:dyDescent="0.25">
      <c r="A34" s="73" t="s">
        <v>189</v>
      </c>
    </row>
    <row r="35" spans="1:1" x14ac:dyDescent="0.25">
      <c r="A35" s="73" t="s">
        <v>190</v>
      </c>
    </row>
    <row r="36" spans="1:1" x14ac:dyDescent="0.25">
      <c r="A36" s="73" t="s">
        <v>191</v>
      </c>
    </row>
    <row r="37" spans="1:1" x14ac:dyDescent="0.25">
      <c r="A37" s="73" t="s">
        <v>192</v>
      </c>
    </row>
    <row r="38" spans="1:1" x14ac:dyDescent="0.25">
      <c r="A38" s="73" t="s">
        <v>193</v>
      </c>
    </row>
    <row r="39" spans="1:1" x14ac:dyDescent="0.25">
      <c r="A39" s="73" t="s">
        <v>194</v>
      </c>
    </row>
  </sheetData>
  <conditionalFormatting sqref="B2:B23">
    <cfRule type="iconSet" priority="1">
      <iconSet>
        <cfvo type="percent" val="0"/>
        <cfvo type="num" val="10000"/>
        <cfvo type="num" val="15000"/>
      </iconSet>
    </cfRule>
  </conditionalFormatting>
  <pageMargins left="0.25" right="0.25" top="0.75" bottom="0.75" header="0.3" footer="0.3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30"/>
  <sheetViews>
    <sheetView zoomScaleNormal="100" workbookViewId="0">
      <selection activeCell="F2" sqref="F2"/>
    </sheetView>
  </sheetViews>
  <sheetFormatPr baseColWidth="10" defaultRowHeight="15" x14ac:dyDescent="0.25"/>
  <cols>
    <col min="1" max="1" width="17.28515625" bestFit="1" customWidth="1"/>
    <col min="2" max="2" width="16.5703125" bestFit="1" customWidth="1"/>
    <col min="4" max="4" width="19.140625" customWidth="1"/>
  </cols>
  <sheetData>
    <row r="1" spans="1:4" x14ac:dyDescent="0.25">
      <c r="A1" s="1" t="s">
        <v>37</v>
      </c>
      <c r="B1" s="2"/>
      <c r="C1" s="2"/>
    </row>
    <row r="2" spans="1:4" x14ac:dyDescent="0.25">
      <c r="A2" s="2"/>
      <c r="B2" s="2"/>
      <c r="C2" s="2"/>
    </row>
    <row r="3" spans="1:4" s="18" customFormat="1" ht="30" x14ac:dyDescent="0.25">
      <c r="A3" s="4" t="s">
        <v>38</v>
      </c>
      <c r="B3" s="4" t="s">
        <v>39</v>
      </c>
      <c r="C3" s="4" t="s">
        <v>40</v>
      </c>
      <c r="D3" s="17" t="s">
        <v>41</v>
      </c>
    </row>
    <row r="4" spans="1:4" x14ac:dyDescent="0.25">
      <c r="A4" s="19" t="s">
        <v>42</v>
      </c>
      <c r="B4" s="20" t="s">
        <v>43</v>
      </c>
      <c r="C4" s="21">
        <v>3347.5</v>
      </c>
      <c r="D4" s="22">
        <v>11</v>
      </c>
    </row>
    <row r="5" spans="1:4" x14ac:dyDescent="0.25">
      <c r="A5" s="23" t="s">
        <v>44</v>
      </c>
      <c r="B5" s="20" t="s">
        <v>45</v>
      </c>
      <c r="C5" s="21">
        <v>2523.5</v>
      </c>
      <c r="D5" s="22">
        <v>15</v>
      </c>
    </row>
    <row r="6" spans="1:4" x14ac:dyDescent="0.25">
      <c r="A6" s="19" t="s">
        <v>46</v>
      </c>
      <c r="B6" s="20" t="s">
        <v>45</v>
      </c>
      <c r="C6" s="21">
        <v>2163</v>
      </c>
      <c r="D6" s="22">
        <v>9</v>
      </c>
    </row>
    <row r="7" spans="1:4" x14ac:dyDescent="0.25">
      <c r="A7" s="23" t="s">
        <v>47</v>
      </c>
      <c r="B7" s="20" t="s">
        <v>48</v>
      </c>
      <c r="C7" s="21">
        <v>1648</v>
      </c>
      <c r="D7" s="22">
        <v>18</v>
      </c>
    </row>
    <row r="8" spans="1:4" x14ac:dyDescent="0.25">
      <c r="A8" s="19" t="s">
        <v>49</v>
      </c>
      <c r="B8" s="20" t="s">
        <v>43</v>
      </c>
      <c r="C8" s="21">
        <v>2523.5</v>
      </c>
      <c r="D8" s="22">
        <v>16</v>
      </c>
    </row>
    <row r="9" spans="1:4" x14ac:dyDescent="0.25">
      <c r="A9" s="19" t="s">
        <v>50</v>
      </c>
      <c r="B9" s="20" t="s">
        <v>48</v>
      </c>
      <c r="C9" s="21">
        <v>1501.74</v>
      </c>
      <c r="D9" s="22">
        <v>12</v>
      </c>
    </row>
    <row r="10" spans="1:4" x14ac:dyDescent="0.25">
      <c r="A10" s="19" t="s">
        <v>51</v>
      </c>
      <c r="B10" s="20" t="s">
        <v>45</v>
      </c>
      <c r="C10" s="21">
        <v>2039.4</v>
      </c>
      <c r="D10" s="22">
        <v>14</v>
      </c>
    </row>
    <row r="11" spans="1:4" x14ac:dyDescent="0.25">
      <c r="A11" s="19" t="s">
        <v>52</v>
      </c>
      <c r="B11" s="20" t="s">
        <v>43</v>
      </c>
      <c r="C11" s="21">
        <v>3038.5</v>
      </c>
      <c r="D11" s="22">
        <v>11</v>
      </c>
    </row>
    <row r="12" spans="1:4" x14ac:dyDescent="0.25">
      <c r="A12" s="19" t="s">
        <v>53</v>
      </c>
      <c r="B12" s="20" t="s">
        <v>43</v>
      </c>
      <c r="C12" s="21">
        <v>4017</v>
      </c>
      <c r="D12" s="22">
        <v>10</v>
      </c>
    </row>
    <row r="13" spans="1:4" x14ac:dyDescent="0.25">
      <c r="A13" s="19" t="s">
        <v>54</v>
      </c>
      <c r="B13" s="20" t="s">
        <v>48</v>
      </c>
      <c r="C13" s="21">
        <v>1936.4</v>
      </c>
      <c r="D13" s="22">
        <v>18</v>
      </c>
    </row>
    <row r="14" spans="1:4" x14ac:dyDescent="0.25">
      <c r="A14" s="19" t="s">
        <v>55</v>
      </c>
      <c r="B14" s="20" t="s">
        <v>43</v>
      </c>
      <c r="C14" s="21">
        <v>2987</v>
      </c>
      <c r="D14" s="22">
        <v>14</v>
      </c>
    </row>
    <row r="15" spans="1:4" x14ac:dyDescent="0.25">
      <c r="A15" s="19" t="s">
        <v>56</v>
      </c>
      <c r="B15" s="20" t="s">
        <v>48</v>
      </c>
      <c r="C15" s="21">
        <v>1501.74</v>
      </c>
      <c r="D15" s="22">
        <v>12</v>
      </c>
    </row>
    <row r="16" spans="1:4" x14ac:dyDescent="0.25">
      <c r="A16" s="19" t="s">
        <v>57</v>
      </c>
      <c r="B16" s="20" t="s">
        <v>45</v>
      </c>
      <c r="C16" s="21">
        <v>1946.7</v>
      </c>
      <c r="D16" s="22">
        <v>16</v>
      </c>
    </row>
    <row r="17" spans="1:4" x14ac:dyDescent="0.25">
      <c r="A17" s="19" t="s">
        <v>58</v>
      </c>
      <c r="B17" s="20" t="s">
        <v>48</v>
      </c>
      <c r="C17" s="21">
        <v>1678.9</v>
      </c>
      <c r="D17" s="22">
        <v>10</v>
      </c>
    </row>
    <row r="18" spans="1:4" x14ac:dyDescent="0.25">
      <c r="A18" s="23" t="s">
        <v>59</v>
      </c>
      <c r="B18" s="20" t="s">
        <v>48</v>
      </c>
      <c r="C18" s="21">
        <v>1909.6200000000001</v>
      </c>
      <c r="D18" s="22">
        <v>13</v>
      </c>
    </row>
    <row r="19" spans="1:4" x14ac:dyDescent="0.25">
      <c r="A19" s="19" t="s">
        <v>60</v>
      </c>
      <c r="B19" s="20" t="s">
        <v>48</v>
      </c>
      <c r="C19" s="21">
        <v>1730.4</v>
      </c>
      <c r="D19" s="22">
        <v>13</v>
      </c>
    </row>
    <row r="20" spans="1:4" x14ac:dyDescent="0.25">
      <c r="A20" s="23" t="s">
        <v>61</v>
      </c>
      <c r="B20" s="20" t="s">
        <v>45</v>
      </c>
      <c r="C20" s="21">
        <v>2006.44</v>
      </c>
      <c r="D20" s="22">
        <v>14</v>
      </c>
    </row>
    <row r="21" spans="1:4" x14ac:dyDescent="0.25">
      <c r="A21" s="24"/>
      <c r="B21" s="24"/>
      <c r="C21" s="25"/>
      <c r="D21" s="26"/>
    </row>
    <row r="22" spans="1:4" x14ac:dyDescent="0.25">
      <c r="A22" s="24" t="s">
        <v>141</v>
      </c>
      <c r="B22" s="24"/>
      <c r="C22" s="25"/>
      <c r="D22" s="26"/>
    </row>
    <row r="23" spans="1:4" x14ac:dyDescent="0.25">
      <c r="A23" s="24" t="s">
        <v>142</v>
      </c>
      <c r="B23" s="24"/>
      <c r="C23" s="25"/>
      <c r="D23" s="26"/>
    </row>
    <row r="24" spans="1:4" x14ac:dyDescent="0.25">
      <c r="A24" s="24"/>
      <c r="B24" s="24"/>
      <c r="C24" s="25"/>
      <c r="D24" s="26"/>
    </row>
    <row r="25" spans="1:4" x14ac:dyDescent="0.25">
      <c r="A25" s="24" t="s">
        <v>143</v>
      </c>
      <c r="B25" s="24"/>
      <c r="C25" s="25"/>
      <c r="D25" s="26"/>
    </row>
    <row r="26" spans="1:4" x14ac:dyDescent="0.25">
      <c r="A26" s="24"/>
      <c r="B26" s="24"/>
      <c r="C26" s="25"/>
      <c r="D26" s="26"/>
    </row>
    <row r="27" spans="1:4" x14ac:dyDescent="0.25">
      <c r="A27" s="24" t="s">
        <v>144</v>
      </c>
      <c r="B27" s="24"/>
      <c r="C27" s="25"/>
      <c r="D27" s="26"/>
    </row>
    <row r="28" spans="1:4" x14ac:dyDescent="0.25">
      <c r="A28" s="24" t="s">
        <v>145</v>
      </c>
      <c r="B28" s="24"/>
      <c r="C28" s="25"/>
      <c r="D28" s="26"/>
    </row>
    <row r="29" spans="1:4" x14ac:dyDescent="0.25">
      <c r="A29" s="24"/>
      <c r="B29" s="24"/>
      <c r="C29" s="25"/>
      <c r="D29" s="26"/>
    </row>
    <row r="30" spans="1:4" x14ac:dyDescent="0.25">
      <c r="A30" s="24"/>
      <c r="B30" s="24"/>
      <c r="C30" s="25"/>
      <c r="D30" s="26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&amp;L&amp;F/&amp;A</oddHeader>
    <oddFooter>&amp;L&amp;F/&amp;A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63"/>
  <sheetViews>
    <sheetView zoomScaleNormal="100" workbookViewId="0"/>
  </sheetViews>
  <sheetFormatPr baseColWidth="10" defaultRowHeight="15" x14ac:dyDescent="0.25"/>
  <cols>
    <col min="1" max="1" width="17.28515625" bestFit="1" customWidth="1"/>
    <col min="2" max="2" width="16.5703125" bestFit="1" customWidth="1"/>
    <col min="4" max="4" width="19.140625" customWidth="1"/>
  </cols>
  <sheetData>
    <row r="1" spans="1:4" x14ac:dyDescent="0.25">
      <c r="A1" s="1" t="s">
        <v>37</v>
      </c>
      <c r="B1" s="2"/>
      <c r="C1" s="2"/>
    </row>
    <row r="2" spans="1:4" x14ac:dyDescent="0.25">
      <c r="A2" s="2"/>
      <c r="B2" s="2"/>
      <c r="C2" s="2"/>
    </row>
    <row r="3" spans="1:4" s="18" customFormat="1" ht="30" x14ac:dyDescent="0.25">
      <c r="A3" s="4" t="s">
        <v>38</v>
      </c>
      <c r="B3" s="4" t="s">
        <v>39</v>
      </c>
      <c r="C3" s="4" t="s">
        <v>40</v>
      </c>
      <c r="D3" s="17" t="s">
        <v>41</v>
      </c>
    </row>
    <row r="4" spans="1:4" x14ac:dyDescent="0.25">
      <c r="A4" s="19" t="s">
        <v>42</v>
      </c>
      <c r="B4" s="20" t="s">
        <v>43</v>
      </c>
      <c r="C4" s="21">
        <v>3347.5</v>
      </c>
      <c r="D4" s="22">
        <v>11</v>
      </c>
    </row>
    <row r="5" spans="1:4" x14ac:dyDescent="0.25">
      <c r="A5" s="23" t="s">
        <v>44</v>
      </c>
      <c r="B5" s="20" t="s">
        <v>45</v>
      </c>
      <c r="C5" s="21">
        <v>2523.5</v>
      </c>
      <c r="D5" s="22">
        <v>15</v>
      </c>
    </row>
    <row r="6" spans="1:4" x14ac:dyDescent="0.25">
      <c r="A6" s="19" t="s">
        <v>46</v>
      </c>
      <c r="B6" s="20" t="s">
        <v>45</v>
      </c>
      <c r="C6" s="21">
        <v>2163</v>
      </c>
      <c r="D6" s="22">
        <v>9</v>
      </c>
    </row>
    <row r="7" spans="1:4" x14ac:dyDescent="0.25">
      <c r="A7" s="23" t="s">
        <v>47</v>
      </c>
      <c r="B7" s="20" t="s">
        <v>48</v>
      </c>
      <c r="C7" s="21">
        <v>1648</v>
      </c>
      <c r="D7" s="22">
        <v>18</v>
      </c>
    </row>
    <row r="8" spans="1:4" x14ac:dyDescent="0.25">
      <c r="A8" s="19" t="s">
        <v>49</v>
      </c>
      <c r="B8" s="20" t="s">
        <v>43</v>
      </c>
      <c r="C8" s="21">
        <v>2523.5</v>
      </c>
      <c r="D8" s="22">
        <v>16</v>
      </c>
    </row>
    <row r="9" spans="1:4" x14ac:dyDescent="0.25">
      <c r="A9" s="19" t="s">
        <v>50</v>
      </c>
      <c r="B9" s="20" t="s">
        <v>48</v>
      </c>
      <c r="C9" s="21">
        <v>1501.74</v>
      </c>
      <c r="D9" s="22">
        <v>12</v>
      </c>
    </row>
    <row r="10" spans="1:4" x14ac:dyDescent="0.25">
      <c r="A10" s="19" t="s">
        <v>51</v>
      </c>
      <c r="B10" s="20" t="s">
        <v>45</v>
      </c>
      <c r="C10" s="21">
        <v>2039.4</v>
      </c>
      <c r="D10" s="22">
        <v>14</v>
      </c>
    </row>
    <row r="11" spans="1:4" x14ac:dyDescent="0.25">
      <c r="A11" s="19" t="s">
        <v>52</v>
      </c>
      <c r="B11" s="20" t="s">
        <v>43</v>
      </c>
      <c r="C11" s="21">
        <v>3038.5</v>
      </c>
      <c r="D11" s="22">
        <v>11</v>
      </c>
    </row>
    <row r="12" spans="1:4" x14ac:dyDescent="0.25">
      <c r="A12" s="19" t="s">
        <v>53</v>
      </c>
      <c r="B12" s="20" t="s">
        <v>43</v>
      </c>
      <c r="C12" s="21">
        <v>4017</v>
      </c>
      <c r="D12" s="22">
        <v>10</v>
      </c>
    </row>
    <row r="13" spans="1:4" x14ac:dyDescent="0.25">
      <c r="A13" s="19" t="s">
        <v>54</v>
      </c>
      <c r="B13" s="20" t="s">
        <v>48</v>
      </c>
      <c r="C13" s="21">
        <v>1936.4</v>
      </c>
      <c r="D13" s="22">
        <v>18</v>
      </c>
    </row>
    <row r="14" spans="1:4" x14ac:dyDescent="0.25">
      <c r="A14" s="19" t="s">
        <v>55</v>
      </c>
      <c r="B14" s="20" t="s">
        <v>43</v>
      </c>
      <c r="C14" s="21">
        <v>2987</v>
      </c>
      <c r="D14" s="22">
        <v>14</v>
      </c>
    </row>
    <row r="15" spans="1:4" x14ac:dyDescent="0.25">
      <c r="A15" s="19" t="s">
        <v>56</v>
      </c>
      <c r="B15" s="20" t="s">
        <v>48</v>
      </c>
      <c r="C15" s="21">
        <v>1501.74</v>
      </c>
      <c r="D15" s="22">
        <v>12</v>
      </c>
    </row>
    <row r="16" spans="1:4" x14ac:dyDescent="0.25">
      <c r="A16" s="19" t="s">
        <v>57</v>
      </c>
      <c r="B16" s="20" t="s">
        <v>45</v>
      </c>
      <c r="C16" s="21">
        <v>1946.7</v>
      </c>
      <c r="D16" s="22">
        <v>16</v>
      </c>
    </row>
    <row r="17" spans="1:4" x14ac:dyDescent="0.25">
      <c r="A17" s="19" t="s">
        <v>58</v>
      </c>
      <c r="B17" s="20" t="s">
        <v>48</v>
      </c>
      <c r="C17" s="21">
        <v>1678.9</v>
      </c>
      <c r="D17" s="22">
        <v>10</v>
      </c>
    </row>
    <row r="18" spans="1:4" x14ac:dyDescent="0.25">
      <c r="A18" s="23" t="s">
        <v>59</v>
      </c>
      <c r="B18" s="20" t="s">
        <v>48</v>
      </c>
      <c r="C18" s="21">
        <v>1909.6200000000001</v>
      </c>
      <c r="D18" s="22">
        <v>13</v>
      </c>
    </row>
    <row r="19" spans="1:4" x14ac:dyDescent="0.25">
      <c r="A19" s="19" t="s">
        <v>60</v>
      </c>
      <c r="B19" s="20" t="s">
        <v>48</v>
      </c>
      <c r="C19" s="21">
        <v>1730.4</v>
      </c>
      <c r="D19" s="22">
        <v>13</v>
      </c>
    </row>
    <row r="20" spans="1:4" x14ac:dyDescent="0.25">
      <c r="A20" s="23" t="s">
        <v>61</v>
      </c>
      <c r="B20" s="20" t="s">
        <v>45</v>
      </c>
      <c r="C20" s="21">
        <v>2006.44</v>
      </c>
      <c r="D20" s="22">
        <v>14</v>
      </c>
    </row>
    <row r="21" spans="1:4" x14ac:dyDescent="0.25">
      <c r="A21" s="24"/>
      <c r="B21" s="24"/>
      <c r="C21" s="25"/>
      <c r="D21" s="26"/>
    </row>
    <row r="22" spans="1:4" x14ac:dyDescent="0.25">
      <c r="A22" s="24" t="s">
        <v>141</v>
      </c>
      <c r="B22" s="24"/>
      <c r="C22" s="25"/>
      <c r="D22" s="26"/>
    </row>
    <row r="23" spans="1:4" x14ac:dyDescent="0.25">
      <c r="A23" s="24" t="s">
        <v>142</v>
      </c>
      <c r="B23" s="24"/>
      <c r="C23" s="25"/>
      <c r="D23" s="26"/>
    </row>
    <row r="24" spans="1:4" x14ac:dyDescent="0.25">
      <c r="A24" s="24"/>
      <c r="B24" s="24"/>
      <c r="C24" s="25"/>
      <c r="D24" s="26"/>
    </row>
    <row r="25" spans="1:4" x14ac:dyDescent="0.25">
      <c r="A25" s="24" t="s">
        <v>143</v>
      </c>
      <c r="B25" s="24"/>
      <c r="C25" s="25"/>
      <c r="D25" s="26"/>
    </row>
    <row r="26" spans="1:4" x14ac:dyDescent="0.25">
      <c r="A26" s="24"/>
      <c r="B26" s="24"/>
      <c r="C26" s="25"/>
      <c r="D26" s="26"/>
    </row>
    <row r="27" spans="1:4" x14ac:dyDescent="0.25">
      <c r="A27" s="24" t="s">
        <v>144</v>
      </c>
      <c r="B27" s="24"/>
      <c r="C27" s="25"/>
      <c r="D27" s="26"/>
    </row>
    <row r="28" spans="1:4" x14ac:dyDescent="0.25">
      <c r="A28" s="24" t="s">
        <v>145</v>
      </c>
      <c r="B28" s="24"/>
      <c r="C28" s="25"/>
      <c r="D28" s="26"/>
    </row>
    <row r="29" spans="1:4" x14ac:dyDescent="0.25">
      <c r="A29" s="24"/>
      <c r="B29" s="24"/>
      <c r="C29" s="25"/>
      <c r="D29" s="26"/>
    </row>
    <row r="30" spans="1:4" x14ac:dyDescent="0.25">
      <c r="A30" s="24"/>
      <c r="B30" s="24"/>
      <c r="C30" s="25"/>
      <c r="D30" s="26"/>
    </row>
    <row r="31" spans="1:4" ht="18.75" x14ac:dyDescent="0.3">
      <c r="A31" s="75" t="s">
        <v>174</v>
      </c>
    </row>
    <row r="32" spans="1:4" x14ac:dyDescent="0.25">
      <c r="A32" s="76" t="s">
        <v>195</v>
      </c>
    </row>
    <row r="33" spans="1:1" x14ac:dyDescent="0.25">
      <c r="A33" s="76" t="s">
        <v>196</v>
      </c>
    </row>
    <row r="34" spans="1:1" x14ac:dyDescent="0.25">
      <c r="A34" s="76" t="s">
        <v>197</v>
      </c>
    </row>
    <row r="35" spans="1:1" x14ac:dyDescent="0.25">
      <c r="A35" s="76" t="s">
        <v>198</v>
      </c>
    </row>
    <row r="56" spans="1:1" x14ac:dyDescent="0.25">
      <c r="A56" t="s">
        <v>199</v>
      </c>
    </row>
    <row r="57" spans="1:1" x14ac:dyDescent="0.25">
      <c r="A57" t="s">
        <v>195</v>
      </c>
    </row>
    <row r="58" spans="1:1" x14ac:dyDescent="0.25">
      <c r="A58" t="s">
        <v>200</v>
      </c>
    </row>
    <row r="59" spans="1:1" x14ac:dyDescent="0.25">
      <c r="A59" t="s">
        <v>201</v>
      </c>
    </row>
    <row r="60" spans="1:1" x14ac:dyDescent="0.25">
      <c r="A60" t="s">
        <v>202</v>
      </c>
    </row>
    <row r="61" spans="1:1" x14ac:dyDescent="0.25">
      <c r="A61" t="s">
        <v>203</v>
      </c>
    </row>
    <row r="62" spans="1:1" x14ac:dyDescent="0.25">
      <c r="A62" t="s">
        <v>204</v>
      </c>
    </row>
    <row r="63" spans="1:1" x14ac:dyDescent="0.25">
      <c r="A63" t="s">
        <v>205</v>
      </c>
    </row>
  </sheetData>
  <pageMargins left="0.7" right="0.7" top="0.75" bottom="0.75" header="0.3" footer="0.3"/>
  <pageSetup paperSize="9" orientation="portrait" r:id="rId1"/>
  <rowBreaks count="1" manualBreakCount="1">
    <brk id="2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1</vt:i4>
      </vt:variant>
    </vt:vector>
  </HeadingPairs>
  <TitlesOfParts>
    <vt:vector size="20" baseType="lpstr">
      <vt:lpstr>Page de garde</vt:lpstr>
      <vt:lpstr>1 - Augmentations</vt:lpstr>
      <vt:lpstr>1 - Augmentations réponses</vt:lpstr>
      <vt:lpstr>2 - Dépenses</vt:lpstr>
      <vt:lpstr>2 - Dépenses réponses</vt:lpstr>
      <vt:lpstr>3 - Ventes</vt:lpstr>
      <vt:lpstr>3 - Ventes réponses</vt:lpstr>
      <vt:lpstr>4 - Evaluation</vt:lpstr>
      <vt:lpstr>4 - Evaluation réponses</vt:lpstr>
      <vt:lpstr>5 - Detail Mensuel</vt:lpstr>
      <vt:lpstr>5 - Detail Mensuel réponses</vt:lpstr>
      <vt:lpstr>6 - Statistiques par famille</vt:lpstr>
      <vt:lpstr>6 - Stats par famille réponses</vt:lpstr>
      <vt:lpstr>7 - Primes commerciaux</vt:lpstr>
      <vt:lpstr>7 - Primes commerciaux réponses</vt:lpstr>
      <vt:lpstr>8 - Dates d'échéances</vt:lpstr>
      <vt:lpstr>8 - Dates d'échéances réponses</vt:lpstr>
      <vt:lpstr>9 - Articles</vt:lpstr>
      <vt:lpstr>9 - Articles corrigé</vt:lpstr>
      <vt:lpstr>'2 - Dépenses'!Zone_d_impression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Emmanuelle TREGARO</dc:creator>
  <cp:lastModifiedBy>Emmanuelle</cp:lastModifiedBy>
  <cp:lastPrinted>2015-11-19T11:34:39Z</cp:lastPrinted>
  <dcterms:created xsi:type="dcterms:W3CDTF">2015-08-13T09:00:00Z</dcterms:created>
  <dcterms:modified xsi:type="dcterms:W3CDTF">2022-02-10T10:19:32Z</dcterms:modified>
</cp:coreProperties>
</file>